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516"/>
  <workbookPr showInkAnnotation="0" autoCompressPictures="0"/>
  <bookViews>
    <workbookView xWindow="3240" yWindow="0" windowWidth="25640" windowHeight="24900" tabRatio="500" activeTab="2"/>
  </bookViews>
  <sheets>
    <sheet name="Stimmen WK" sheetId="1" r:id="rId1"/>
    <sheet name="GRWO" sheetId="2" r:id="rId2"/>
    <sheet name="Nach NRWO" sheetId="3" r:id="rId3"/>
    <sheet name="GRWO +-" sheetId="8" r:id="rId4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" i="8" l="1"/>
  <c r="C6" i="8"/>
  <c r="C7" i="8"/>
  <c r="C8" i="8"/>
  <c r="C9" i="8"/>
  <c r="T10" i="8"/>
  <c r="C10" i="8"/>
  <c r="T11" i="8"/>
  <c r="C11" i="8"/>
  <c r="C12" i="8"/>
  <c r="C13" i="8"/>
  <c r="T14" i="8"/>
  <c r="U14" i="8"/>
  <c r="C14" i="8"/>
  <c r="C15" i="8"/>
  <c r="C16" i="8"/>
  <c r="C17" i="8"/>
  <c r="T18" i="8"/>
  <c r="C18" i="8"/>
  <c r="C19" i="8"/>
  <c r="C20" i="8"/>
  <c r="C21" i="8"/>
  <c r="C22" i="8"/>
  <c r="N23" i="8"/>
  <c r="M23" i="8"/>
  <c r="L10" i="8"/>
  <c r="E10" i="8"/>
  <c r="L11" i="8"/>
  <c r="E11" i="8"/>
  <c r="L14" i="8"/>
  <c r="E14" i="8"/>
  <c r="L15" i="8"/>
  <c r="E15" i="8"/>
  <c r="L18" i="8"/>
  <c r="E18" i="8"/>
  <c r="L5" i="8"/>
  <c r="E5" i="8"/>
  <c r="L6" i="8"/>
  <c r="E6" i="8"/>
  <c r="L7" i="8"/>
  <c r="E7" i="8"/>
  <c r="L8" i="8"/>
  <c r="E8" i="8"/>
  <c r="L9" i="8"/>
  <c r="E9" i="8"/>
  <c r="L12" i="8"/>
  <c r="E12" i="8"/>
  <c r="L13" i="8"/>
  <c r="E13" i="8"/>
  <c r="L16" i="8"/>
  <c r="E16" i="8"/>
  <c r="L17" i="8"/>
  <c r="E17" i="8"/>
  <c r="L19" i="8"/>
  <c r="E19" i="8"/>
  <c r="L20" i="8"/>
  <c r="E20" i="8"/>
  <c r="L21" i="8"/>
  <c r="E21" i="8"/>
  <c r="L22" i="8"/>
  <c r="E22" i="8"/>
  <c r="E24" i="8"/>
  <c r="X60" i="8"/>
  <c r="X61" i="8"/>
  <c r="F10" i="8"/>
  <c r="F11" i="8"/>
  <c r="F14" i="8"/>
  <c r="F15" i="8"/>
  <c r="F18" i="8"/>
  <c r="F5" i="8"/>
  <c r="F6" i="8"/>
  <c r="F7" i="8"/>
  <c r="F8" i="8"/>
  <c r="F9" i="8"/>
  <c r="F12" i="8"/>
  <c r="F13" i="8"/>
  <c r="F16" i="8"/>
  <c r="F17" i="8"/>
  <c r="F19" i="8"/>
  <c r="F20" i="8"/>
  <c r="F21" i="8"/>
  <c r="F22" i="8"/>
  <c r="F24" i="8"/>
  <c r="Y60" i="8"/>
  <c r="Y61" i="8"/>
  <c r="W62" i="8"/>
  <c r="X62" i="8"/>
  <c r="Y62" i="8"/>
  <c r="W63" i="8"/>
  <c r="X63" i="8"/>
  <c r="Y63" i="8"/>
  <c r="W64" i="8"/>
  <c r="X64" i="8"/>
  <c r="Y64" i="8"/>
  <c r="W65" i="8"/>
  <c r="X65" i="8"/>
  <c r="Y65" i="8"/>
  <c r="W66" i="8"/>
  <c r="X66" i="8"/>
  <c r="Y66" i="8"/>
  <c r="W67" i="8"/>
  <c r="X67" i="8"/>
  <c r="Y67" i="8"/>
  <c r="W68" i="8"/>
  <c r="X68" i="8"/>
  <c r="Y68" i="8"/>
  <c r="W69" i="8"/>
  <c r="X69" i="8"/>
  <c r="Y69" i="8"/>
  <c r="W70" i="8"/>
  <c r="X70" i="8"/>
  <c r="Y70" i="8"/>
  <c r="W71" i="8"/>
  <c r="X71" i="8"/>
  <c r="Y71" i="8"/>
  <c r="W72" i="8"/>
  <c r="X72" i="8"/>
  <c r="Y72" i="8"/>
  <c r="W73" i="8"/>
  <c r="X73" i="8"/>
  <c r="Y73" i="8"/>
  <c r="W74" i="8"/>
  <c r="X74" i="8"/>
  <c r="Y74" i="8"/>
  <c r="W75" i="8"/>
  <c r="X75" i="8"/>
  <c r="Y75" i="8"/>
  <c r="W76" i="8"/>
  <c r="X76" i="8"/>
  <c r="Y76" i="8"/>
  <c r="W77" i="8"/>
  <c r="X77" i="8"/>
  <c r="Y77" i="8"/>
  <c r="W78" i="8"/>
  <c r="X78" i="8"/>
  <c r="Y78" i="8"/>
  <c r="W79" i="8"/>
  <c r="X79" i="8"/>
  <c r="Y79" i="8"/>
  <c r="W80" i="8"/>
  <c r="X80" i="8"/>
  <c r="Y80" i="8"/>
  <c r="W81" i="8"/>
  <c r="X81" i="8"/>
  <c r="Y81" i="8"/>
  <c r="W82" i="8"/>
  <c r="X82" i="8"/>
  <c r="Y82" i="8"/>
  <c r="W83" i="8"/>
  <c r="X83" i="8"/>
  <c r="Y83" i="8"/>
  <c r="W84" i="8"/>
  <c r="X84" i="8"/>
  <c r="Y84" i="8"/>
  <c r="W85" i="8"/>
  <c r="X85" i="8"/>
  <c r="Y85" i="8"/>
  <c r="W86" i="8"/>
  <c r="X86" i="8"/>
  <c r="Y86" i="8"/>
  <c r="W87" i="8"/>
  <c r="X87" i="8"/>
  <c r="Y87" i="8"/>
  <c r="W88" i="8"/>
  <c r="X88" i="8"/>
  <c r="Y88" i="8"/>
  <c r="W89" i="8"/>
  <c r="X89" i="8"/>
  <c r="Y89" i="8"/>
  <c r="W90" i="8"/>
  <c r="X90" i="8"/>
  <c r="Y90" i="8"/>
  <c r="W91" i="8"/>
  <c r="X91" i="8"/>
  <c r="Y91" i="8"/>
  <c r="W92" i="8"/>
  <c r="X92" i="8"/>
  <c r="Y92" i="8"/>
  <c r="W93" i="8"/>
  <c r="X93" i="8"/>
  <c r="Y93" i="8"/>
  <c r="W94" i="8"/>
  <c r="X94" i="8"/>
  <c r="Y94" i="8"/>
  <c r="W95" i="8"/>
  <c r="X95" i="8"/>
  <c r="Y95" i="8"/>
  <c r="W96" i="8"/>
  <c r="X96" i="8"/>
  <c r="Y96" i="8"/>
  <c r="W97" i="8"/>
  <c r="X97" i="8"/>
  <c r="Y97" i="8"/>
  <c r="W98" i="8"/>
  <c r="X98" i="8"/>
  <c r="Y98" i="8"/>
  <c r="W99" i="8"/>
  <c r="X99" i="8"/>
  <c r="Y99" i="8"/>
  <c r="W100" i="8"/>
  <c r="X100" i="8"/>
  <c r="Y100" i="8"/>
  <c r="W101" i="8"/>
  <c r="X101" i="8"/>
  <c r="Y101" i="8"/>
  <c r="W102" i="8"/>
  <c r="X102" i="8"/>
  <c r="Y102" i="8"/>
  <c r="W103" i="8"/>
  <c r="X103" i="8"/>
  <c r="Y103" i="8"/>
  <c r="W104" i="8"/>
  <c r="X104" i="8"/>
  <c r="Y104" i="8"/>
  <c r="W105" i="8"/>
  <c r="X105" i="8"/>
  <c r="Y105" i="8"/>
  <c r="W106" i="8"/>
  <c r="X106" i="8"/>
  <c r="Y106" i="8"/>
  <c r="W107" i="8"/>
  <c r="X107" i="8"/>
  <c r="Y107" i="8"/>
  <c r="W108" i="8"/>
  <c r="X108" i="8"/>
  <c r="Y108" i="8"/>
  <c r="W109" i="8"/>
  <c r="X109" i="8"/>
  <c r="Y109" i="8"/>
  <c r="W110" i="8"/>
  <c r="X110" i="8"/>
  <c r="Y110" i="8"/>
  <c r="W111" i="8"/>
  <c r="X111" i="8"/>
  <c r="Y111" i="8"/>
  <c r="W112" i="8"/>
  <c r="X112" i="8"/>
  <c r="Y112" i="8"/>
  <c r="W113" i="8"/>
  <c r="X113" i="8"/>
  <c r="Y113" i="8"/>
  <c r="W114" i="8"/>
  <c r="X114" i="8"/>
  <c r="Y114" i="8"/>
  <c r="W115" i="8"/>
  <c r="X115" i="8"/>
  <c r="Y115" i="8"/>
  <c r="W116" i="8"/>
  <c r="X116" i="8"/>
  <c r="Y116" i="8"/>
  <c r="W117" i="8"/>
  <c r="X117" i="8"/>
  <c r="Y117" i="8"/>
  <c r="W118" i="8"/>
  <c r="X118" i="8"/>
  <c r="Y118" i="8"/>
  <c r="W119" i="8"/>
  <c r="X119" i="8"/>
  <c r="Y119" i="8"/>
  <c r="W120" i="8"/>
  <c r="X120" i="8"/>
  <c r="Y120" i="8"/>
  <c r="W121" i="8"/>
  <c r="X121" i="8"/>
  <c r="Y121" i="8"/>
  <c r="W122" i="8"/>
  <c r="X122" i="8"/>
  <c r="Y122" i="8"/>
  <c r="W123" i="8"/>
  <c r="X123" i="8"/>
  <c r="Y123" i="8"/>
  <c r="W124" i="8"/>
  <c r="X124" i="8"/>
  <c r="Y124" i="8"/>
  <c r="W125" i="8"/>
  <c r="X125" i="8"/>
  <c r="Y125" i="8"/>
  <c r="W126" i="8"/>
  <c r="X126" i="8"/>
  <c r="Y126" i="8"/>
  <c r="W127" i="8"/>
  <c r="X127" i="8"/>
  <c r="Y127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4" i="8"/>
  <c r="Z60" i="8"/>
  <c r="Z61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4" i="8"/>
  <c r="AA60" i="8"/>
  <c r="AA61" i="8"/>
  <c r="Z62" i="8"/>
  <c r="AA62" i="8"/>
  <c r="Z63" i="8"/>
  <c r="AA63" i="8"/>
  <c r="Z64" i="8"/>
  <c r="AA64" i="8"/>
  <c r="Z65" i="8"/>
  <c r="AA65" i="8"/>
  <c r="Z66" i="8"/>
  <c r="AA66" i="8"/>
  <c r="Z67" i="8"/>
  <c r="AA67" i="8"/>
  <c r="Z68" i="8"/>
  <c r="AA68" i="8"/>
  <c r="Z69" i="8"/>
  <c r="AA69" i="8"/>
  <c r="Z70" i="8"/>
  <c r="AA70" i="8"/>
  <c r="Z71" i="8"/>
  <c r="AA71" i="8"/>
  <c r="Z72" i="8"/>
  <c r="AA72" i="8"/>
  <c r="Z73" i="8"/>
  <c r="AA73" i="8"/>
  <c r="Z74" i="8"/>
  <c r="AA74" i="8"/>
  <c r="Z75" i="8"/>
  <c r="AA75" i="8"/>
  <c r="Z76" i="8"/>
  <c r="AA76" i="8"/>
  <c r="Z77" i="8"/>
  <c r="AA77" i="8"/>
  <c r="Z78" i="8"/>
  <c r="AA78" i="8"/>
  <c r="Z79" i="8"/>
  <c r="AA79" i="8"/>
  <c r="Z80" i="8"/>
  <c r="AA80" i="8"/>
  <c r="Z81" i="8"/>
  <c r="AA81" i="8"/>
  <c r="Z82" i="8"/>
  <c r="AA82" i="8"/>
  <c r="Z83" i="8"/>
  <c r="AA83" i="8"/>
  <c r="Z84" i="8"/>
  <c r="AA84" i="8"/>
  <c r="Z85" i="8"/>
  <c r="AA85" i="8"/>
  <c r="Z86" i="8"/>
  <c r="AA86" i="8"/>
  <c r="Z87" i="8"/>
  <c r="AA87" i="8"/>
  <c r="Z88" i="8"/>
  <c r="AA88" i="8"/>
  <c r="Z89" i="8"/>
  <c r="AA89" i="8"/>
  <c r="Z90" i="8"/>
  <c r="AA90" i="8"/>
  <c r="Z91" i="8"/>
  <c r="AA91" i="8"/>
  <c r="Z92" i="8"/>
  <c r="AA92" i="8"/>
  <c r="Z93" i="8"/>
  <c r="AA93" i="8"/>
  <c r="Z94" i="8"/>
  <c r="AA94" i="8"/>
  <c r="Z95" i="8"/>
  <c r="AA95" i="8"/>
  <c r="Z96" i="8"/>
  <c r="AA96" i="8"/>
  <c r="Z97" i="8"/>
  <c r="AA97" i="8"/>
  <c r="Z98" i="8"/>
  <c r="AA98" i="8"/>
  <c r="Z99" i="8"/>
  <c r="AA99" i="8"/>
  <c r="Z100" i="8"/>
  <c r="AA100" i="8"/>
  <c r="Z101" i="8"/>
  <c r="AA101" i="8"/>
  <c r="Z102" i="8"/>
  <c r="AA102" i="8"/>
  <c r="Z103" i="8"/>
  <c r="AA103" i="8"/>
  <c r="Z104" i="8"/>
  <c r="AA104" i="8"/>
  <c r="Z105" i="8"/>
  <c r="AA105" i="8"/>
  <c r="Z106" i="8"/>
  <c r="AA106" i="8"/>
  <c r="Z107" i="8"/>
  <c r="AA107" i="8"/>
  <c r="Z108" i="8"/>
  <c r="AA108" i="8"/>
  <c r="Z109" i="8"/>
  <c r="AA109" i="8"/>
  <c r="Z110" i="8"/>
  <c r="AA110" i="8"/>
  <c r="Z111" i="8"/>
  <c r="AA111" i="8"/>
  <c r="Z112" i="8"/>
  <c r="AA112" i="8"/>
  <c r="Z113" i="8"/>
  <c r="AA113" i="8"/>
  <c r="Z114" i="8"/>
  <c r="AA114" i="8"/>
  <c r="Z115" i="8"/>
  <c r="AA115" i="8"/>
  <c r="Z116" i="8"/>
  <c r="AA116" i="8"/>
  <c r="Z117" i="8"/>
  <c r="AA117" i="8"/>
  <c r="Z118" i="8"/>
  <c r="AA118" i="8"/>
  <c r="Z119" i="8"/>
  <c r="AA119" i="8"/>
  <c r="Z120" i="8"/>
  <c r="AA120" i="8"/>
  <c r="Z121" i="8"/>
  <c r="AA121" i="8"/>
  <c r="Z122" i="8"/>
  <c r="AA122" i="8"/>
  <c r="Z123" i="8"/>
  <c r="AA123" i="8"/>
  <c r="Z124" i="8"/>
  <c r="AA124" i="8"/>
  <c r="Z125" i="8"/>
  <c r="AA125" i="8"/>
  <c r="Z126" i="8"/>
  <c r="AA126" i="8"/>
  <c r="Z127" i="8"/>
  <c r="AA127" i="8"/>
  <c r="AC61" i="8"/>
  <c r="X56" i="8"/>
  <c r="Y56" i="8"/>
  <c r="Z56" i="8"/>
  <c r="AA56" i="8"/>
  <c r="AB56" i="8"/>
  <c r="C24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4" i="8"/>
  <c r="E26" i="8"/>
  <c r="AE22" i="8"/>
  <c r="O23" i="8"/>
  <c r="L23" i="8"/>
  <c r="T23" i="8"/>
  <c r="D32" i="8"/>
  <c r="F32" i="8"/>
  <c r="R32" i="8"/>
  <c r="G32" i="8"/>
  <c r="S32" i="8"/>
  <c r="H32" i="8"/>
  <c r="T32" i="8"/>
  <c r="D33" i="8"/>
  <c r="F33" i="8"/>
  <c r="R33" i="8"/>
  <c r="G33" i="8"/>
  <c r="S33" i="8"/>
  <c r="H33" i="8"/>
  <c r="T33" i="8"/>
  <c r="D34" i="8"/>
  <c r="F34" i="8"/>
  <c r="R34" i="8"/>
  <c r="G34" i="8"/>
  <c r="S34" i="8"/>
  <c r="H34" i="8"/>
  <c r="T34" i="8"/>
  <c r="D35" i="8"/>
  <c r="F35" i="8"/>
  <c r="R35" i="8"/>
  <c r="G35" i="8"/>
  <c r="S35" i="8"/>
  <c r="H35" i="8"/>
  <c r="T35" i="8"/>
  <c r="D36" i="8"/>
  <c r="F36" i="8"/>
  <c r="R36" i="8"/>
  <c r="G36" i="8"/>
  <c r="S36" i="8"/>
  <c r="H36" i="8"/>
  <c r="T36" i="8"/>
  <c r="D37" i="8"/>
  <c r="F37" i="8"/>
  <c r="R37" i="8"/>
  <c r="G37" i="8"/>
  <c r="S37" i="8"/>
  <c r="H37" i="8"/>
  <c r="T37" i="8"/>
  <c r="D38" i="8"/>
  <c r="F38" i="8"/>
  <c r="R38" i="8"/>
  <c r="G38" i="8"/>
  <c r="S38" i="8"/>
  <c r="H38" i="8"/>
  <c r="T38" i="8"/>
  <c r="D39" i="8"/>
  <c r="F39" i="8"/>
  <c r="R39" i="8"/>
  <c r="G39" i="8"/>
  <c r="S39" i="8"/>
  <c r="H39" i="8"/>
  <c r="T39" i="8"/>
  <c r="D40" i="8"/>
  <c r="F40" i="8"/>
  <c r="R40" i="8"/>
  <c r="G40" i="8"/>
  <c r="S40" i="8"/>
  <c r="H40" i="8"/>
  <c r="T40" i="8"/>
  <c r="D41" i="8"/>
  <c r="F41" i="8"/>
  <c r="R41" i="8"/>
  <c r="G41" i="8"/>
  <c r="S41" i="8"/>
  <c r="H41" i="8"/>
  <c r="T41" i="8"/>
  <c r="D42" i="8"/>
  <c r="F42" i="8"/>
  <c r="R42" i="8"/>
  <c r="G42" i="8"/>
  <c r="S42" i="8"/>
  <c r="H42" i="8"/>
  <c r="T42" i="8"/>
  <c r="D43" i="8"/>
  <c r="F43" i="8"/>
  <c r="R43" i="8"/>
  <c r="G43" i="8"/>
  <c r="S43" i="8"/>
  <c r="H43" i="8"/>
  <c r="T43" i="8"/>
  <c r="D44" i="8"/>
  <c r="F44" i="8"/>
  <c r="R44" i="8"/>
  <c r="G44" i="8"/>
  <c r="S44" i="8"/>
  <c r="H44" i="8"/>
  <c r="T44" i="8"/>
  <c r="D45" i="8"/>
  <c r="F45" i="8"/>
  <c r="R45" i="8"/>
  <c r="G45" i="8"/>
  <c r="S45" i="8"/>
  <c r="H45" i="8"/>
  <c r="T45" i="8"/>
  <c r="D46" i="8"/>
  <c r="F46" i="8"/>
  <c r="R46" i="8"/>
  <c r="G46" i="8"/>
  <c r="S46" i="8"/>
  <c r="H46" i="8"/>
  <c r="T46" i="8"/>
  <c r="D47" i="8"/>
  <c r="F47" i="8"/>
  <c r="R47" i="8"/>
  <c r="G47" i="8"/>
  <c r="S47" i="8"/>
  <c r="H47" i="8"/>
  <c r="T47" i="8"/>
  <c r="D48" i="8"/>
  <c r="F48" i="8"/>
  <c r="R48" i="8"/>
  <c r="G48" i="8"/>
  <c r="S48" i="8"/>
  <c r="H48" i="8"/>
  <c r="T48" i="8"/>
  <c r="E32" i="8"/>
  <c r="Q32" i="8"/>
  <c r="E33" i="8"/>
  <c r="Q33" i="8"/>
  <c r="E34" i="8"/>
  <c r="Q34" i="8"/>
  <c r="E35" i="8"/>
  <c r="Q35" i="8"/>
  <c r="E36" i="8"/>
  <c r="Q36" i="8"/>
  <c r="E37" i="8"/>
  <c r="Q37" i="8"/>
  <c r="E38" i="8"/>
  <c r="Q38" i="8"/>
  <c r="E39" i="8"/>
  <c r="Q39" i="8"/>
  <c r="E40" i="8"/>
  <c r="Q40" i="8"/>
  <c r="E41" i="8"/>
  <c r="Q41" i="8"/>
  <c r="E42" i="8"/>
  <c r="Q42" i="8"/>
  <c r="E43" i="8"/>
  <c r="Q43" i="8"/>
  <c r="E44" i="8"/>
  <c r="Q44" i="8"/>
  <c r="E45" i="8"/>
  <c r="Q45" i="8"/>
  <c r="E46" i="8"/>
  <c r="Q46" i="8"/>
  <c r="E47" i="8"/>
  <c r="Q47" i="8"/>
  <c r="E48" i="8"/>
  <c r="Q48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46" i="8"/>
  <c r="O47" i="8"/>
  <c r="O48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5" i="8"/>
  <c r="H30" i="8"/>
  <c r="O30" i="8"/>
  <c r="G30" i="8"/>
  <c r="N30" i="8"/>
  <c r="F30" i="8"/>
  <c r="M30" i="8"/>
  <c r="E30" i="8"/>
  <c r="L30" i="8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B51" i="2"/>
  <c r="B50" i="2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2" i="1"/>
  <c r="F14" i="2"/>
  <c r="F24" i="2"/>
  <c r="G24" i="2"/>
  <c r="H24" i="2"/>
  <c r="I24" i="2"/>
  <c r="E10" i="2"/>
  <c r="E11" i="2"/>
  <c r="E14" i="2"/>
  <c r="E18" i="2"/>
  <c r="E24" i="2"/>
  <c r="F31" i="2"/>
  <c r="L31" i="2"/>
  <c r="F32" i="2"/>
  <c r="L32" i="2"/>
  <c r="F33" i="2"/>
  <c r="L33" i="2"/>
  <c r="F34" i="2"/>
  <c r="L34" i="2"/>
  <c r="F35" i="2"/>
  <c r="L35" i="2"/>
  <c r="F36" i="2"/>
  <c r="L36" i="2"/>
  <c r="F37" i="2"/>
  <c r="L37" i="2"/>
  <c r="F38" i="2"/>
  <c r="L38" i="2"/>
  <c r="F39" i="2"/>
  <c r="L39" i="2"/>
  <c r="F40" i="2"/>
  <c r="L40" i="2"/>
  <c r="F41" i="2"/>
  <c r="L41" i="2"/>
  <c r="F42" i="2"/>
  <c r="L42" i="2"/>
  <c r="F43" i="2"/>
  <c r="L43" i="2"/>
  <c r="F44" i="2"/>
  <c r="L44" i="2"/>
  <c r="F45" i="2"/>
  <c r="L45" i="2"/>
  <c r="F46" i="2"/>
  <c r="L46" i="2"/>
  <c r="F47" i="2"/>
  <c r="L47" i="2"/>
  <c r="D48" i="2"/>
  <c r="F48" i="2"/>
  <c r="L48" i="2"/>
  <c r="L49" i="2"/>
  <c r="L60" i="2"/>
  <c r="E31" i="2"/>
  <c r="G31" i="2"/>
  <c r="H31" i="2"/>
  <c r="J31" i="2"/>
  <c r="E32" i="2"/>
  <c r="G32" i="2"/>
  <c r="H32" i="2"/>
  <c r="J32" i="2"/>
  <c r="E33" i="2"/>
  <c r="G33" i="2"/>
  <c r="H33" i="2"/>
  <c r="J33" i="2"/>
  <c r="E34" i="2"/>
  <c r="G34" i="2"/>
  <c r="H34" i="2"/>
  <c r="J34" i="2"/>
  <c r="E35" i="2"/>
  <c r="G35" i="2"/>
  <c r="H35" i="2"/>
  <c r="J35" i="2"/>
  <c r="E36" i="2"/>
  <c r="G36" i="2"/>
  <c r="H36" i="2"/>
  <c r="J36" i="2"/>
  <c r="E37" i="2"/>
  <c r="G37" i="2"/>
  <c r="H37" i="2"/>
  <c r="J37" i="2"/>
  <c r="E38" i="2"/>
  <c r="G38" i="2"/>
  <c r="H38" i="2"/>
  <c r="J38" i="2"/>
  <c r="E39" i="2"/>
  <c r="G39" i="2"/>
  <c r="H39" i="2"/>
  <c r="J39" i="2"/>
  <c r="E40" i="2"/>
  <c r="G40" i="2"/>
  <c r="H40" i="2"/>
  <c r="J40" i="2"/>
  <c r="E41" i="2"/>
  <c r="G41" i="2"/>
  <c r="H41" i="2"/>
  <c r="J41" i="2"/>
  <c r="E42" i="2"/>
  <c r="G42" i="2"/>
  <c r="H42" i="2"/>
  <c r="J42" i="2"/>
  <c r="E43" i="2"/>
  <c r="G43" i="2"/>
  <c r="H43" i="2"/>
  <c r="J43" i="2"/>
  <c r="E44" i="2"/>
  <c r="G44" i="2"/>
  <c r="H44" i="2"/>
  <c r="J44" i="2"/>
  <c r="E45" i="2"/>
  <c r="G45" i="2"/>
  <c r="H45" i="2"/>
  <c r="J45" i="2"/>
  <c r="E46" i="2"/>
  <c r="G46" i="2"/>
  <c r="H46" i="2"/>
  <c r="J46" i="2"/>
  <c r="E47" i="2"/>
  <c r="G47" i="2"/>
  <c r="H47" i="2"/>
  <c r="J47" i="2"/>
  <c r="E48" i="2"/>
  <c r="G48" i="2"/>
  <c r="H48" i="2"/>
  <c r="J48" i="2"/>
  <c r="J49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60" i="2"/>
  <c r="K61" i="2"/>
  <c r="L61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60" i="2"/>
  <c r="M61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60" i="2"/>
  <c r="N61" i="2"/>
  <c r="K62" i="2"/>
  <c r="L62" i="2"/>
  <c r="M62" i="2"/>
  <c r="N62" i="2"/>
  <c r="K63" i="2"/>
  <c r="L63" i="2"/>
  <c r="M63" i="2"/>
  <c r="N63" i="2"/>
  <c r="K64" i="2"/>
  <c r="L64" i="2"/>
  <c r="M64" i="2"/>
  <c r="N64" i="2"/>
  <c r="K65" i="2"/>
  <c r="L65" i="2"/>
  <c r="M65" i="2"/>
  <c r="N65" i="2"/>
  <c r="K66" i="2"/>
  <c r="L66" i="2"/>
  <c r="M66" i="2"/>
  <c r="N66" i="2"/>
  <c r="K67" i="2"/>
  <c r="L67" i="2"/>
  <c r="M67" i="2"/>
  <c r="N67" i="2"/>
  <c r="K68" i="2"/>
  <c r="L68" i="2"/>
  <c r="M68" i="2"/>
  <c r="N68" i="2"/>
  <c r="K69" i="2"/>
  <c r="L69" i="2"/>
  <c r="M69" i="2"/>
  <c r="N69" i="2"/>
  <c r="K70" i="2"/>
  <c r="L70" i="2"/>
  <c r="M70" i="2"/>
  <c r="N70" i="2"/>
  <c r="K71" i="2"/>
  <c r="L71" i="2"/>
  <c r="M71" i="2"/>
  <c r="N71" i="2"/>
  <c r="K72" i="2"/>
  <c r="L72" i="2"/>
  <c r="M72" i="2"/>
  <c r="N72" i="2"/>
  <c r="K73" i="2"/>
  <c r="L73" i="2"/>
  <c r="M73" i="2"/>
  <c r="N73" i="2"/>
  <c r="K74" i="2"/>
  <c r="L74" i="2"/>
  <c r="M74" i="2"/>
  <c r="N74" i="2"/>
  <c r="K75" i="2"/>
  <c r="L75" i="2"/>
  <c r="M75" i="2"/>
  <c r="N75" i="2"/>
  <c r="K76" i="2"/>
  <c r="L76" i="2"/>
  <c r="M76" i="2"/>
  <c r="N76" i="2"/>
  <c r="K77" i="2"/>
  <c r="L77" i="2"/>
  <c r="M77" i="2"/>
  <c r="N77" i="2"/>
  <c r="K78" i="2"/>
  <c r="L78" i="2"/>
  <c r="M78" i="2"/>
  <c r="N78" i="2"/>
  <c r="K79" i="2"/>
  <c r="L79" i="2"/>
  <c r="M79" i="2"/>
  <c r="N79" i="2"/>
  <c r="P59" i="2"/>
  <c r="F50" i="2"/>
  <c r="F49" i="2"/>
  <c r="F51" i="2"/>
  <c r="F53" i="2"/>
  <c r="G50" i="2"/>
  <c r="G49" i="2"/>
  <c r="G51" i="2"/>
  <c r="G53" i="2"/>
  <c r="H50" i="2"/>
  <c r="H49" i="2"/>
  <c r="H51" i="2"/>
  <c r="H53" i="2"/>
  <c r="E50" i="2"/>
  <c r="E49" i="2"/>
  <c r="E51" i="2"/>
  <c r="E53" i="2"/>
  <c r="C24" i="2"/>
  <c r="C6" i="3"/>
  <c r="D6" i="3"/>
  <c r="E6" i="3"/>
  <c r="B6" i="3"/>
  <c r="G5" i="3"/>
  <c r="B11" i="3"/>
  <c r="C11" i="3"/>
  <c r="D11" i="3"/>
  <c r="E11" i="3"/>
  <c r="B12" i="3"/>
  <c r="C12" i="3"/>
  <c r="D12" i="3"/>
  <c r="E12" i="3"/>
  <c r="B13" i="3"/>
  <c r="C13" i="3"/>
  <c r="D13" i="3"/>
  <c r="E13" i="3"/>
  <c r="B14" i="3"/>
  <c r="C14" i="3"/>
  <c r="D14" i="3"/>
  <c r="E14" i="3"/>
  <c r="B15" i="3"/>
  <c r="C15" i="3"/>
  <c r="D15" i="3"/>
  <c r="E15" i="3"/>
  <c r="B16" i="3"/>
  <c r="C16" i="3"/>
  <c r="D16" i="3"/>
  <c r="E16" i="3"/>
  <c r="B17" i="3"/>
  <c r="C17" i="3"/>
  <c r="D17" i="3"/>
  <c r="E17" i="3"/>
  <c r="B18" i="3"/>
  <c r="C18" i="3"/>
  <c r="D18" i="3"/>
  <c r="E18" i="3"/>
  <c r="B19" i="3"/>
  <c r="C19" i="3"/>
  <c r="D19" i="3"/>
  <c r="E19" i="3"/>
  <c r="B20" i="3"/>
  <c r="C20" i="3"/>
  <c r="D20" i="3"/>
  <c r="E20" i="3"/>
  <c r="B21" i="3"/>
  <c r="C21" i="3"/>
  <c r="D21" i="3"/>
  <c r="E21" i="3"/>
  <c r="B22" i="3"/>
  <c r="C22" i="3"/>
  <c r="D22" i="3"/>
  <c r="E22" i="3"/>
  <c r="B23" i="3"/>
  <c r="C23" i="3"/>
  <c r="D23" i="3"/>
  <c r="E23" i="3"/>
  <c r="B24" i="3"/>
  <c r="C24" i="3"/>
  <c r="D24" i="3"/>
  <c r="E24" i="3"/>
  <c r="B25" i="3"/>
  <c r="C25" i="3"/>
  <c r="D25" i="3"/>
  <c r="E25" i="3"/>
  <c r="B26" i="3"/>
  <c r="C26" i="3"/>
  <c r="D26" i="3"/>
  <c r="E26" i="3"/>
  <c r="B27" i="3"/>
  <c r="C27" i="3"/>
  <c r="D27" i="3"/>
  <c r="E27" i="3"/>
  <c r="B28" i="3"/>
  <c r="C28" i="3"/>
  <c r="D28" i="3"/>
  <c r="E28" i="3"/>
  <c r="B29" i="3"/>
  <c r="C29" i="3"/>
  <c r="D29" i="3"/>
  <c r="E29" i="3"/>
  <c r="B30" i="3"/>
  <c r="C30" i="3"/>
  <c r="D30" i="3"/>
  <c r="E30" i="3"/>
  <c r="B31" i="3"/>
  <c r="C31" i="3"/>
  <c r="D31" i="3"/>
  <c r="E31" i="3"/>
  <c r="B32" i="3"/>
  <c r="C32" i="3"/>
  <c r="D32" i="3"/>
  <c r="E32" i="3"/>
  <c r="B33" i="3"/>
  <c r="C33" i="3"/>
  <c r="D33" i="3"/>
  <c r="E33" i="3"/>
  <c r="B34" i="3"/>
  <c r="C34" i="3"/>
  <c r="D34" i="3"/>
  <c r="E34" i="3"/>
  <c r="B35" i="3"/>
  <c r="C35" i="3"/>
  <c r="D35" i="3"/>
  <c r="E35" i="3"/>
  <c r="B36" i="3"/>
  <c r="C36" i="3"/>
  <c r="D36" i="3"/>
  <c r="E36" i="3"/>
  <c r="B37" i="3"/>
  <c r="C37" i="3"/>
  <c r="D37" i="3"/>
  <c r="E37" i="3"/>
  <c r="B38" i="3"/>
  <c r="C38" i="3"/>
  <c r="D38" i="3"/>
  <c r="E38" i="3"/>
  <c r="B39" i="3"/>
  <c r="C39" i="3"/>
  <c r="D39" i="3"/>
  <c r="E39" i="3"/>
  <c r="B40" i="3"/>
  <c r="C40" i="3"/>
  <c r="D40" i="3"/>
  <c r="E40" i="3"/>
  <c r="B41" i="3"/>
  <c r="C41" i="3"/>
  <c r="D41" i="3"/>
  <c r="E41" i="3"/>
  <c r="B42" i="3"/>
  <c r="C42" i="3"/>
  <c r="D42" i="3"/>
  <c r="E42" i="3"/>
  <c r="B43" i="3"/>
  <c r="C43" i="3"/>
  <c r="D43" i="3"/>
  <c r="E43" i="3"/>
  <c r="B44" i="3"/>
  <c r="C44" i="3"/>
  <c r="D44" i="3"/>
  <c r="E44" i="3"/>
  <c r="B45" i="3"/>
  <c r="C45" i="3"/>
  <c r="D45" i="3"/>
  <c r="E45" i="3"/>
  <c r="B46" i="3"/>
  <c r="C46" i="3"/>
  <c r="D46" i="3"/>
  <c r="E46" i="3"/>
  <c r="B47" i="3"/>
  <c r="C47" i="3"/>
  <c r="D47" i="3"/>
  <c r="E47" i="3"/>
  <c r="B48" i="3"/>
  <c r="C48" i="3"/>
  <c r="D48" i="3"/>
  <c r="E48" i="3"/>
  <c r="B49" i="3"/>
  <c r="C49" i="3"/>
  <c r="D49" i="3"/>
  <c r="E49" i="3"/>
  <c r="B50" i="3"/>
  <c r="C50" i="3"/>
  <c r="D50" i="3"/>
  <c r="E50" i="3"/>
  <c r="B51" i="3"/>
  <c r="C51" i="3"/>
  <c r="D51" i="3"/>
  <c r="E51" i="3"/>
  <c r="B52" i="3"/>
  <c r="C52" i="3"/>
  <c r="D52" i="3"/>
  <c r="E52" i="3"/>
  <c r="B53" i="3"/>
  <c r="C53" i="3"/>
  <c r="D53" i="3"/>
  <c r="E53" i="3"/>
  <c r="B54" i="3"/>
  <c r="C54" i="3"/>
  <c r="D54" i="3"/>
  <c r="E54" i="3"/>
  <c r="B55" i="3"/>
  <c r="C55" i="3"/>
  <c r="D55" i="3"/>
  <c r="E55" i="3"/>
  <c r="B56" i="3"/>
  <c r="C56" i="3"/>
  <c r="D56" i="3"/>
  <c r="E56" i="3"/>
  <c r="B57" i="3"/>
  <c r="C57" i="3"/>
  <c r="D57" i="3"/>
  <c r="E57" i="3"/>
  <c r="B58" i="3"/>
  <c r="C58" i="3"/>
  <c r="D58" i="3"/>
  <c r="E58" i="3"/>
  <c r="B59" i="3"/>
  <c r="C59" i="3"/>
  <c r="D59" i="3"/>
  <c r="E59" i="3"/>
  <c r="B60" i="3"/>
  <c r="C60" i="3"/>
  <c r="D60" i="3"/>
  <c r="E60" i="3"/>
  <c r="B61" i="3"/>
  <c r="C61" i="3"/>
  <c r="D61" i="3"/>
  <c r="E61" i="3"/>
  <c r="B62" i="3"/>
  <c r="C62" i="3"/>
  <c r="D62" i="3"/>
  <c r="E62" i="3"/>
  <c r="B63" i="3"/>
  <c r="C63" i="3"/>
  <c r="D63" i="3"/>
  <c r="E63" i="3"/>
  <c r="B64" i="3"/>
  <c r="C64" i="3"/>
  <c r="D64" i="3"/>
  <c r="E64" i="3"/>
  <c r="B65" i="3"/>
  <c r="C65" i="3"/>
  <c r="D65" i="3"/>
  <c r="E65" i="3"/>
  <c r="B66" i="3"/>
  <c r="C66" i="3"/>
  <c r="D66" i="3"/>
  <c r="E66" i="3"/>
  <c r="B67" i="3"/>
  <c r="C67" i="3"/>
  <c r="D67" i="3"/>
  <c r="E67" i="3"/>
  <c r="B68" i="3"/>
  <c r="C68" i="3"/>
  <c r="D68" i="3"/>
  <c r="E68" i="3"/>
  <c r="C10" i="3"/>
  <c r="D10" i="3"/>
  <c r="E10" i="3"/>
  <c r="B10" i="3"/>
  <c r="C9" i="3"/>
  <c r="D9" i="3"/>
  <c r="E9" i="3"/>
  <c r="B9" i="3"/>
  <c r="S30" i="2"/>
  <c r="I51" i="2"/>
  <c r="F30" i="2"/>
  <c r="L30" i="2"/>
  <c r="G30" i="2"/>
  <c r="M30" i="2"/>
  <c r="H30" i="2"/>
  <c r="N30" i="2"/>
  <c r="E30" i="2"/>
  <c r="K30" i="2"/>
  <c r="F25" i="2"/>
  <c r="G25" i="2"/>
  <c r="H25" i="2"/>
  <c r="I25" i="2"/>
  <c r="E25" i="2"/>
  <c r="C25" i="8"/>
  <c r="E25" i="8"/>
  <c r="F25" i="8"/>
  <c r="G25" i="8"/>
  <c r="H25" i="8"/>
  <c r="I25" i="8"/>
  <c r="D31" i="8"/>
  <c r="E31" i="8"/>
  <c r="L31" i="8"/>
  <c r="L49" i="8"/>
  <c r="L60" i="8"/>
  <c r="F31" i="8"/>
  <c r="G31" i="8"/>
  <c r="H31" i="8"/>
  <c r="K31" i="8"/>
  <c r="K49" i="8"/>
  <c r="L61" i="8"/>
  <c r="M31" i="8"/>
  <c r="M49" i="8"/>
  <c r="M60" i="8"/>
  <c r="M61" i="8"/>
  <c r="N31" i="8"/>
  <c r="N49" i="8"/>
  <c r="N60" i="8"/>
  <c r="N61" i="8"/>
  <c r="O31" i="8"/>
  <c r="O49" i="8"/>
  <c r="O60" i="8"/>
  <c r="O61" i="8"/>
  <c r="L62" i="8"/>
  <c r="M62" i="8"/>
  <c r="N62" i="8"/>
  <c r="O62" i="8"/>
  <c r="L63" i="8"/>
  <c r="M63" i="8"/>
  <c r="N63" i="8"/>
  <c r="O63" i="8"/>
  <c r="L64" i="8"/>
  <c r="M64" i="8"/>
  <c r="N64" i="8"/>
  <c r="O64" i="8"/>
  <c r="L65" i="8"/>
  <c r="M65" i="8"/>
  <c r="N65" i="8"/>
  <c r="O65" i="8"/>
  <c r="L66" i="8"/>
  <c r="M66" i="8"/>
  <c r="N66" i="8"/>
  <c r="O66" i="8"/>
  <c r="L67" i="8"/>
  <c r="M67" i="8"/>
  <c r="N67" i="8"/>
  <c r="O67" i="8"/>
  <c r="L68" i="8"/>
  <c r="M68" i="8"/>
  <c r="N68" i="8"/>
  <c r="O68" i="8"/>
  <c r="L69" i="8"/>
  <c r="M69" i="8"/>
  <c r="N69" i="8"/>
  <c r="O69" i="8"/>
  <c r="L70" i="8"/>
  <c r="M70" i="8"/>
  <c r="N70" i="8"/>
  <c r="O70" i="8"/>
  <c r="L71" i="8"/>
  <c r="M71" i="8"/>
  <c r="N71" i="8"/>
  <c r="O71" i="8"/>
  <c r="L72" i="8"/>
  <c r="M72" i="8"/>
  <c r="N72" i="8"/>
  <c r="O72" i="8"/>
  <c r="L73" i="8"/>
  <c r="M73" i="8"/>
  <c r="N73" i="8"/>
  <c r="O73" i="8"/>
  <c r="L74" i="8"/>
  <c r="M74" i="8"/>
  <c r="N74" i="8"/>
  <c r="O74" i="8"/>
  <c r="L75" i="8"/>
  <c r="M75" i="8"/>
  <c r="N75" i="8"/>
  <c r="O75" i="8"/>
  <c r="L76" i="8"/>
  <c r="M76" i="8"/>
  <c r="N76" i="8"/>
  <c r="O76" i="8"/>
  <c r="L77" i="8"/>
  <c r="M77" i="8"/>
  <c r="N77" i="8"/>
  <c r="O77" i="8"/>
  <c r="L78" i="8"/>
  <c r="M78" i="8"/>
  <c r="N78" i="8"/>
  <c r="O78" i="8"/>
  <c r="L79" i="8"/>
  <c r="M79" i="8"/>
  <c r="N79" i="8"/>
  <c r="O79" i="8"/>
  <c r="Q61" i="8"/>
  <c r="E50" i="8"/>
  <c r="E49" i="8"/>
  <c r="E51" i="8"/>
  <c r="AG30" i="8"/>
  <c r="B51" i="8"/>
  <c r="F50" i="8"/>
  <c r="F49" i="8"/>
  <c r="F51" i="8"/>
  <c r="G50" i="8"/>
  <c r="G49" i="8"/>
  <c r="G51" i="8"/>
  <c r="H50" i="8"/>
  <c r="H49" i="8"/>
  <c r="H51" i="8"/>
  <c r="I51" i="8"/>
  <c r="B52" i="8"/>
  <c r="E53" i="8"/>
  <c r="F53" i="8"/>
  <c r="G53" i="8"/>
  <c r="H53" i="8"/>
  <c r="B53" i="8"/>
  <c r="Q31" i="8"/>
  <c r="T31" i="8"/>
  <c r="S31" i="8"/>
  <c r="R31" i="8"/>
</calcChain>
</file>

<file path=xl/sharedStrings.xml><?xml version="1.0" encoding="utf-8"?>
<sst xmlns="http://schemas.openxmlformats.org/spreadsheetml/2006/main" count="101" uniqueCount="43">
  <si>
    <t>WK</t>
  </si>
  <si>
    <t xml:space="preserve">SPOE   </t>
  </si>
  <si>
    <t xml:space="preserve">OEVP   </t>
  </si>
  <si>
    <t xml:space="preserve">GRUE   </t>
  </si>
  <si>
    <t xml:space="preserve">FPOE   </t>
  </si>
  <si>
    <t xml:space="preserve">BZOE   </t>
  </si>
  <si>
    <t xml:space="preserve">KPOE   </t>
  </si>
  <si>
    <t xml:space="preserve">LIF    </t>
  </si>
  <si>
    <t xml:space="preserve">MUT    </t>
  </si>
  <si>
    <t xml:space="preserve">SLP    </t>
  </si>
  <si>
    <t xml:space="preserve">DEM    </t>
  </si>
  <si>
    <t>Unglt</t>
  </si>
  <si>
    <t>Glt</t>
  </si>
  <si>
    <t>Wb</t>
  </si>
  <si>
    <t>Abg</t>
  </si>
  <si>
    <t>Mand</t>
  </si>
  <si>
    <t>Additive Konstante im Nenner</t>
  </si>
  <si>
    <t>Wien</t>
  </si>
  <si>
    <t>WZ</t>
  </si>
  <si>
    <t>RM</t>
  </si>
  <si>
    <t>GM</t>
  </si>
  <si>
    <t>Total</t>
  </si>
  <si>
    <t>Bei welchem Additiv wieviel SP-mandate</t>
  </si>
  <si>
    <t>Ergebnis</t>
  </si>
  <si>
    <t>Mandate und Reststimmen</t>
  </si>
  <si>
    <t>Reststimmen-d'Hondt</t>
  </si>
  <si>
    <t>Mandate nach reinem d'Hondt wie bei NRW</t>
  </si>
  <si>
    <t>Sonst</t>
  </si>
  <si>
    <t>Sonstige</t>
  </si>
  <si>
    <t>Stimmen/Mandate</t>
  </si>
  <si>
    <t>Ergebnis nach GROW</t>
  </si>
  <si>
    <t>Zum nächsten</t>
  </si>
  <si>
    <t>Grundmandat</t>
  </si>
  <si>
    <t>Kleinste WZ</t>
  </si>
  <si>
    <t>Größte WZ</t>
  </si>
  <si>
    <t>D'hindt WZ</t>
  </si>
  <si>
    <t>alt</t>
  </si>
  <si>
    <t>neu</t>
  </si>
  <si>
    <t>x</t>
  </si>
  <si>
    <t>Mandate</t>
  </si>
  <si>
    <t>Mand VZ '01</t>
  </si>
  <si>
    <t>Mand VZ '11</t>
  </si>
  <si>
    <t>Aenderungen in Stimmen als Szenario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</si>
</sst>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116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164" fontId="0" fillId="0" borderId="0" xfId="1" applyNumberFormat="1" applyFont="1"/>
    <xf numFmtId="0" fontId="2" fillId="2" borderId="0" xfId="2"/>
    <xf numFmtId="0" fontId="3" fillId="3" borderId="0" xfId="3"/>
    <xf numFmtId="1" fontId="3" fillId="3" borderId="0" xfId="3" applyNumberFormat="1" applyAlignment="1">
      <alignment horizontal="right"/>
    </xf>
    <xf numFmtId="10" fontId="0" fillId="0" borderId="0" xfId="0" applyNumberFormat="1"/>
    <xf numFmtId="10" fontId="0" fillId="0" borderId="0" xfId="1" applyNumberFormat="1" applyFont="1"/>
    <xf numFmtId="1" fontId="0" fillId="0" borderId="0" xfId="0" applyNumberFormat="1"/>
    <xf numFmtId="0" fontId="0" fillId="0" borderId="0" xfId="0" applyFill="1"/>
  </cellXfs>
  <cellStyles count="116">
    <cellStyle name="Bad" xfId="3" builtinId="27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Good" xfId="2" builtinId="26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Normal" xfId="0" builtinId="0"/>
    <cellStyle name="Percent" xfId="1" builtinId="5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workbookViewId="0"/>
  </sheetViews>
  <sheetFormatPr baseColWidth="10" defaultRowHeight="15" x14ac:dyDescent="0"/>
  <sheetData>
    <row r="1" spans="1:18">
      <c r="A1" t="s">
        <v>0</v>
      </c>
      <c r="B1" t="s">
        <v>40</v>
      </c>
      <c r="C1" t="s">
        <v>13</v>
      </c>
      <c r="D1" t="s">
        <v>14</v>
      </c>
      <c r="E1" t="s">
        <v>11</v>
      </c>
      <c r="F1" t="s">
        <v>12</v>
      </c>
      <c r="G1" t="s">
        <v>1</v>
      </c>
      <c r="H1" t="s">
        <v>2</v>
      </c>
      <c r="I1" t="s">
        <v>3</v>
      </c>
      <c r="J1" t="s">
        <v>4</v>
      </c>
      <c r="K1" t="s">
        <v>5</v>
      </c>
      <c r="L1" t="s">
        <v>6</v>
      </c>
      <c r="M1" t="s">
        <v>7</v>
      </c>
      <c r="N1" t="s">
        <v>8</v>
      </c>
      <c r="O1" t="s">
        <v>9</v>
      </c>
      <c r="P1" t="s">
        <v>10</v>
      </c>
      <c r="R1" t="s">
        <v>41</v>
      </c>
    </row>
    <row r="2" spans="1:18">
      <c r="A2">
        <v>1</v>
      </c>
      <c r="B2">
        <v>8</v>
      </c>
      <c r="C2">
        <v>85906</v>
      </c>
      <c r="D2">
        <v>58072</v>
      </c>
      <c r="E2">
        <v>1155</v>
      </c>
      <c r="F2">
        <f>D2-E2</f>
        <v>56917</v>
      </c>
      <c r="G2">
        <v>22591</v>
      </c>
      <c r="H2">
        <v>10694</v>
      </c>
      <c r="I2">
        <v>11603</v>
      </c>
      <c r="J2">
        <v>9616</v>
      </c>
      <c r="K2">
        <v>702</v>
      </c>
      <c r="L2">
        <v>791</v>
      </c>
      <c r="M2">
        <v>632</v>
      </c>
      <c r="N2">
        <v>288</v>
      </c>
      <c r="O2">
        <v>0</v>
      </c>
      <c r="P2">
        <v>0</v>
      </c>
    </row>
    <row r="3" spans="1:18">
      <c r="A3">
        <v>2</v>
      </c>
      <c r="B3">
        <v>6</v>
      </c>
      <c r="C3">
        <v>63141</v>
      </c>
      <c r="D3">
        <v>44358</v>
      </c>
      <c r="E3">
        <v>896</v>
      </c>
      <c r="F3">
        <f t="shared" ref="F3:F19" si="0">D3-E3</f>
        <v>43462</v>
      </c>
      <c r="G3">
        <v>16202</v>
      </c>
      <c r="H3">
        <v>8269</v>
      </c>
      <c r="I3">
        <v>10829</v>
      </c>
      <c r="J3">
        <v>6150</v>
      </c>
      <c r="K3">
        <v>638</v>
      </c>
      <c r="L3">
        <v>595</v>
      </c>
      <c r="M3">
        <v>553</v>
      </c>
      <c r="N3">
        <v>226</v>
      </c>
      <c r="O3">
        <v>0</v>
      </c>
      <c r="P3">
        <v>0</v>
      </c>
    </row>
    <row r="4" spans="1:18">
      <c r="A4">
        <v>3</v>
      </c>
      <c r="B4">
        <v>5</v>
      </c>
      <c r="C4">
        <v>58433</v>
      </c>
      <c r="D4">
        <v>38463</v>
      </c>
      <c r="E4">
        <v>816</v>
      </c>
      <c r="F4">
        <f t="shared" si="0"/>
        <v>37647</v>
      </c>
      <c r="G4">
        <v>17171</v>
      </c>
      <c r="H4">
        <v>4148</v>
      </c>
      <c r="I4">
        <v>6399</v>
      </c>
      <c r="J4">
        <v>8466</v>
      </c>
      <c r="K4">
        <v>479</v>
      </c>
      <c r="L4">
        <v>661</v>
      </c>
      <c r="M4">
        <v>323</v>
      </c>
      <c r="N4">
        <v>0</v>
      </c>
      <c r="O4">
        <v>0</v>
      </c>
      <c r="P4">
        <v>0</v>
      </c>
    </row>
    <row r="5" spans="1:18">
      <c r="A5">
        <v>4</v>
      </c>
      <c r="B5">
        <v>5</v>
      </c>
      <c r="C5">
        <v>56526</v>
      </c>
      <c r="D5">
        <v>38465</v>
      </c>
      <c r="E5">
        <v>1043</v>
      </c>
      <c r="F5">
        <f t="shared" si="0"/>
        <v>37422</v>
      </c>
      <c r="G5">
        <v>16071</v>
      </c>
      <c r="H5">
        <v>6189</v>
      </c>
      <c r="I5">
        <v>6302</v>
      </c>
      <c r="J5">
        <v>7548</v>
      </c>
      <c r="K5">
        <v>489</v>
      </c>
      <c r="L5">
        <v>498</v>
      </c>
      <c r="M5">
        <v>325</v>
      </c>
      <c r="N5">
        <v>0</v>
      </c>
      <c r="O5">
        <v>0</v>
      </c>
      <c r="P5">
        <v>0</v>
      </c>
    </row>
    <row r="6" spans="1:18">
      <c r="A6">
        <v>5</v>
      </c>
      <c r="B6">
        <v>10</v>
      </c>
      <c r="C6">
        <v>112813</v>
      </c>
      <c r="D6">
        <v>73317</v>
      </c>
      <c r="E6">
        <v>1923</v>
      </c>
      <c r="F6">
        <f t="shared" si="0"/>
        <v>71394</v>
      </c>
      <c r="G6">
        <v>34832</v>
      </c>
      <c r="H6">
        <v>6110</v>
      </c>
      <c r="I6">
        <v>4393</v>
      </c>
      <c r="J6">
        <v>24159</v>
      </c>
      <c r="K6">
        <v>828</v>
      </c>
      <c r="L6">
        <v>691</v>
      </c>
      <c r="M6">
        <v>381</v>
      </c>
      <c r="N6">
        <v>0</v>
      </c>
      <c r="O6">
        <v>0</v>
      </c>
      <c r="P6">
        <v>0</v>
      </c>
    </row>
    <row r="7" spans="1:18">
      <c r="A7">
        <v>6</v>
      </c>
      <c r="B7">
        <v>5</v>
      </c>
      <c r="C7">
        <v>60054</v>
      </c>
      <c r="D7">
        <v>39538</v>
      </c>
      <c r="E7">
        <v>1094</v>
      </c>
      <c r="F7">
        <f t="shared" si="0"/>
        <v>38444</v>
      </c>
      <c r="G7">
        <v>18831</v>
      </c>
      <c r="H7">
        <v>2890</v>
      </c>
      <c r="I7">
        <v>2197</v>
      </c>
      <c r="J7">
        <v>13648</v>
      </c>
      <c r="K7">
        <v>315</v>
      </c>
      <c r="L7">
        <v>358</v>
      </c>
      <c r="M7">
        <v>205</v>
      </c>
      <c r="N7">
        <v>0</v>
      </c>
      <c r="O7">
        <v>0</v>
      </c>
      <c r="P7">
        <v>0</v>
      </c>
    </row>
    <row r="8" spans="1:18">
      <c r="A8">
        <v>7</v>
      </c>
      <c r="B8">
        <v>5</v>
      </c>
      <c r="C8">
        <v>56897</v>
      </c>
      <c r="D8">
        <v>36737</v>
      </c>
      <c r="E8">
        <v>916</v>
      </c>
      <c r="F8">
        <f t="shared" si="0"/>
        <v>35821</v>
      </c>
      <c r="G8">
        <v>16867</v>
      </c>
      <c r="H8">
        <v>4123</v>
      </c>
      <c r="I8">
        <v>3973</v>
      </c>
      <c r="J8">
        <v>9691</v>
      </c>
      <c r="K8">
        <v>478</v>
      </c>
      <c r="L8">
        <v>416</v>
      </c>
      <c r="M8">
        <v>273</v>
      </c>
      <c r="N8">
        <v>0</v>
      </c>
      <c r="O8">
        <v>0</v>
      </c>
      <c r="P8">
        <v>0</v>
      </c>
    </row>
    <row r="9" spans="1:18">
      <c r="A9">
        <v>8</v>
      </c>
      <c r="B9">
        <v>3</v>
      </c>
      <c r="C9">
        <v>39046</v>
      </c>
      <c r="D9">
        <v>28586</v>
      </c>
      <c r="E9">
        <v>675</v>
      </c>
      <c r="F9">
        <f t="shared" si="0"/>
        <v>27911</v>
      </c>
      <c r="G9">
        <v>9750</v>
      </c>
      <c r="H9">
        <v>8035</v>
      </c>
      <c r="I9">
        <v>3775</v>
      </c>
      <c r="J9">
        <v>5521</v>
      </c>
      <c r="K9">
        <v>566</v>
      </c>
      <c r="L9">
        <v>264</v>
      </c>
      <c r="M9">
        <v>0</v>
      </c>
      <c r="N9">
        <v>0</v>
      </c>
      <c r="O9">
        <v>0</v>
      </c>
      <c r="P9">
        <v>0</v>
      </c>
    </row>
    <row r="10" spans="1:18">
      <c r="A10">
        <v>9</v>
      </c>
      <c r="B10">
        <v>5</v>
      </c>
      <c r="C10">
        <v>60376</v>
      </c>
      <c r="D10">
        <v>41305</v>
      </c>
      <c r="E10">
        <v>1016</v>
      </c>
      <c r="F10">
        <f t="shared" si="0"/>
        <v>40289</v>
      </c>
      <c r="G10">
        <v>17030</v>
      </c>
      <c r="H10">
        <v>6578</v>
      </c>
      <c r="I10">
        <v>5430</v>
      </c>
      <c r="J10">
        <v>9931</v>
      </c>
      <c r="K10">
        <v>602</v>
      </c>
      <c r="L10">
        <v>401</v>
      </c>
      <c r="M10">
        <v>317</v>
      </c>
      <c r="N10">
        <v>0</v>
      </c>
      <c r="O10">
        <v>0</v>
      </c>
      <c r="P10">
        <v>0</v>
      </c>
    </row>
    <row r="11" spans="1:18">
      <c r="A11">
        <v>10</v>
      </c>
      <c r="B11">
        <v>3</v>
      </c>
      <c r="C11">
        <v>40529</v>
      </c>
      <c r="D11">
        <v>25438</v>
      </c>
      <c r="E11">
        <v>617</v>
      </c>
      <c r="F11">
        <f t="shared" si="0"/>
        <v>24821</v>
      </c>
      <c r="G11">
        <v>11750</v>
      </c>
      <c r="H11">
        <v>2429</v>
      </c>
      <c r="I11">
        <v>4015</v>
      </c>
      <c r="J11">
        <v>5966</v>
      </c>
      <c r="K11">
        <v>295</v>
      </c>
      <c r="L11">
        <v>366</v>
      </c>
      <c r="M11">
        <v>0</v>
      </c>
      <c r="N11">
        <v>0</v>
      </c>
      <c r="O11">
        <v>0</v>
      </c>
      <c r="P11">
        <v>0</v>
      </c>
    </row>
    <row r="12" spans="1:18">
      <c r="A12">
        <v>11</v>
      </c>
      <c r="B12">
        <v>5</v>
      </c>
      <c r="C12">
        <v>58247</v>
      </c>
      <c r="D12">
        <v>38801</v>
      </c>
      <c r="E12">
        <v>993</v>
      </c>
      <c r="F12">
        <f t="shared" si="0"/>
        <v>37808</v>
      </c>
      <c r="G12">
        <v>17695</v>
      </c>
      <c r="H12">
        <v>4253</v>
      </c>
      <c r="I12">
        <v>5302</v>
      </c>
      <c r="J12">
        <v>9329</v>
      </c>
      <c r="K12">
        <v>469</v>
      </c>
      <c r="L12">
        <v>455</v>
      </c>
      <c r="M12">
        <v>305</v>
      </c>
      <c r="N12">
        <v>0</v>
      </c>
      <c r="O12">
        <v>0</v>
      </c>
      <c r="P12">
        <v>0</v>
      </c>
    </row>
    <row r="13" spans="1:18">
      <c r="A13">
        <v>12</v>
      </c>
      <c r="B13">
        <v>3</v>
      </c>
      <c r="C13">
        <v>33312</v>
      </c>
      <c r="D13">
        <v>22444</v>
      </c>
      <c r="E13">
        <v>457</v>
      </c>
      <c r="F13">
        <f t="shared" si="0"/>
        <v>21987</v>
      </c>
      <c r="G13">
        <v>8898</v>
      </c>
      <c r="H13">
        <v>3660</v>
      </c>
      <c r="I13">
        <v>3673</v>
      </c>
      <c r="J13">
        <v>4930</v>
      </c>
      <c r="K13">
        <v>356</v>
      </c>
      <c r="L13">
        <v>269</v>
      </c>
      <c r="M13">
        <v>201</v>
      </c>
      <c r="N13">
        <v>0</v>
      </c>
      <c r="O13">
        <v>0</v>
      </c>
      <c r="P13">
        <v>0</v>
      </c>
    </row>
    <row r="14" spans="1:18">
      <c r="A14">
        <v>13</v>
      </c>
      <c r="B14">
        <v>3</v>
      </c>
      <c r="C14">
        <v>32500</v>
      </c>
      <c r="D14">
        <v>22933</v>
      </c>
      <c r="E14">
        <v>539</v>
      </c>
      <c r="F14">
        <f t="shared" si="0"/>
        <v>22394</v>
      </c>
      <c r="G14">
        <v>7516</v>
      </c>
      <c r="H14">
        <v>5604</v>
      </c>
      <c r="I14">
        <v>4620</v>
      </c>
      <c r="J14">
        <v>3776</v>
      </c>
      <c r="K14">
        <v>346</v>
      </c>
      <c r="L14">
        <v>242</v>
      </c>
      <c r="M14">
        <v>290</v>
      </c>
      <c r="N14">
        <v>0</v>
      </c>
      <c r="O14">
        <v>0</v>
      </c>
      <c r="P14">
        <v>0</v>
      </c>
    </row>
    <row r="15" spans="1:18">
      <c r="A15">
        <v>14</v>
      </c>
      <c r="B15">
        <v>4</v>
      </c>
      <c r="C15">
        <v>49396</v>
      </c>
      <c r="D15">
        <v>34868</v>
      </c>
      <c r="E15">
        <v>892</v>
      </c>
      <c r="F15">
        <f t="shared" si="0"/>
        <v>33976</v>
      </c>
      <c r="G15">
        <v>12908</v>
      </c>
      <c r="H15">
        <v>8982</v>
      </c>
      <c r="I15">
        <v>4299</v>
      </c>
      <c r="J15">
        <v>6861</v>
      </c>
      <c r="K15">
        <v>623</v>
      </c>
      <c r="L15">
        <v>303</v>
      </c>
      <c r="M15">
        <v>0</v>
      </c>
      <c r="N15">
        <v>0</v>
      </c>
      <c r="O15">
        <v>0</v>
      </c>
      <c r="P15">
        <v>0</v>
      </c>
    </row>
    <row r="16" spans="1:18">
      <c r="A16">
        <v>15</v>
      </c>
      <c r="B16">
        <v>4</v>
      </c>
      <c r="C16">
        <v>50440</v>
      </c>
      <c r="D16">
        <v>32564</v>
      </c>
      <c r="E16">
        <v>816</v>
      </c>
      <c r="F16">
        <f t="shared" si="0"/>
        <v>31748</v>
      </c>
      <c r="G16">
        <v>15750</v>
      </c>
      <c r="H16">
        <v>2667</v>
      </c>
      <c r="I16">
        <v>3314</v>
      </c>
      <c r="J16">
        <v>8990</v>
      </c>
      <c r="K16">
        <v>349</v>
      </c>
      <c r="L16">
        <v>358</v>
      </c>
      <c r="M16">
        <v>247</v>
      </c>
      <c r="N16">
        <v>0</v>
      </c>
      <c r="O16">
        <v>73</v>
      </c>
      <c r="P16">
        <v>0</v>
      </c>
    </row>
    <row r="17" spans="1:16">
      <c r="A17">
        <v>16</v>
      </c>
      <c r="B17">
        <v>10</v>
      </c>
      <c r="C17">
        <v>103086</v>
      </c>
      <c r="D17">
        <v>69788</v>
      </c>
      <c r="E17">
        <v>1821</v>
      </c>
      <c r="F17">
        <f t="shared" si="0"/>
        <v>67967</v>
      </c>
      <c r="G17">
        <v>32025</v>
      </c>
      <c r="H17">
        <v>6509</v>
      </c>
      <c r="I17">
        <v>4867</v>
      </c>
      <c r="J17">
        <v>22607</v>
      </c>
      <c r="K17">
        <v>911</v>
      </c>
      <c r="L17">
        <v>639</v>
      </c>
      <c r="M17">
        <v>409</v>
      </c>
      <c r="N17">
        <v>0</v>
      </c>
      <c r="O17">
        <v>0</v>
      </c>
      <c r="P17">
        <v>0</v>
      </c>
    </row>
    <row r="18" spans="1:16">
      <c r="A18">
        <v>17</v>
      </c>
      <c r="B18">
        <v>10</v>
      </c>
      <c r="C18">
        <v>113806</v>
      </c>
      <c r="D18">
        <v>78475</v>
      </c>
      <c r="E18">
        <v>2154</v>
      </c>
      <c r="F18">
        <f t="shared" si="0"/>
        <v>76321</v>
      </c>
      <c r="G18">
        <v>37155</v>
      </c>
      <c r="H18">
        <v>7204</v>
      </c>
      <c r="I18">
        <v>5652</v>
      </c>
      <c r="J18">
        <v>23971</v>
      </c>
      <c r="K18">
        <v>892</v>
      </c>
      <c r="L18">
        <v>714</v>
      </c>
      <c r="M18">
        <v>402</v>
      </c>
      <c r="N18">
        <v>0</v>
      </c>
      <c r="O18">
        <v>0</v>
      </c>
      <c r="P18">
        <v>331</v>
      </c>
    </row>
    <row r="19" spans="1:16">
      <c r="A19">
        <v>18</v>
      </c>
      <c r="B19">
        <v>6</v>
      </c>
      <c r="C19">
        <v>70002</v>
      </c>
      <c r="D19">
        <v>49927</v>
      </c>
      <c r="E19">
        <v>1318</v>
      </c>
      <c r="F19">
        <f t="shared" si="0"/>
        <v>48609</v>
      </c>
      <c r="G19">
        <v>21715</v>
      </c>
      <c r="H19">
        <v>7283</v>
      </c>
      <c r="I19">
        <v>4802</v>
      </c>
      <c r="J19">
        <v>13357</v>
      </c>
      <c r="K19">
        <v>719</v>
      </c>
      <c r="L19">
        <v>404</v>
      </c>
      <c r="M19">
        <v>329</v>
      </c>
      <c r="N19">
        <v>0</v>
      </c>
      <c r="O19">
        <v>0</v>
      </c>
      <c r="P19">
        <v>0</v>
      </c>
    </row>
    <row r="22" spans="1:16">
      <c r="A22">
        <v>0</v>
      </c>
      <c r="C22">
        <v>1144510</v>
      </c>
      <c r="D22">
        <v>774079</v>
      </c>
      <c r="E22">
        <v>19141</v>
      </c>
      <c r="F22">
        <f>SUM(F2:F19)</f>
        <v>754938</v>
      </c>
      <c r="G22">
        <v>334757</v>
      </c>
      <c r="H22">
        <v>105627</v>
      </c>
      <c r="I22">
        <v>95445</v>
      </c>
      <c r="J22">
        <v>194517</v>
      </c>
      <c r="K22">
        <v>10057</v>
      </c>
      <c r="L22">
        <v>8425</v>
      </c>
      <c r="M22">
        <v>5192</v>
      </c>
      <c r="N22">
        <v>514</v>
      </c>
      <c r="O22">
        <v>73</v>
      </c>
      <c r="P22">
        <v>331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1"/>
  <sheetViews>
    <sheetView workbookViewId="0">
      <selection activeCell="A24" sqref="A24"/>
    </sheetView>
  </sheetViews>
  <sheetFormatPr baseColWidth="10" defaultRowHeight="15" x14ac:dyDescent="0"/>
  <sheetData>
    <row r="1" spans="1:9">
      <c r="A1" t="s">
        <v>30</v>
      </c>
    </row>
    <row r="3" spans="1:9">
      <c r="A3" t="s">
        <v>0</v>
      </c>
      <c r="B3" t="s">
        <v>15</v>
      </c>
      <c r="C3" t="s">
        <v>12</v>
      </c>
      <c r="E3" t="s">
        <v>1</v>
      </c>
      <c r="F3" t="s">
        <v>2</v>
      </c>
      <c r="G3" t="s">
        <v>3</v>
      </c>
      <c r="H3" t="s">
        <v>4</v>
      </c>
      <c r="I3" t="s">
        <v>28</v>
      </c>
    </row>
    <row r="5" spans="1:9">
      <c r="A5">
        <v>1</v>
      </c>
      <c r="B5">
        <v>8</v>
      </c>
      <c r="C5">
        <v>56917</v>
      </c>
      <c r="E5">
        <v>22591</v>
      </c>
      <c r="F5">
        <v>10694</v>
      </c>
      <c r="G5">
        <v>11603</v>
      </c>
      <c r="H5">
        <v>9616</v>
      </c>
      <c r="I5">
        <v>2413</v>
      </c>
    </row>
    <row r="6" spans="1:9">
      <c r="A6">
        <v>2</v>
      </c>
      <c r="B6">
        <v>6</v>
      </c>
      <c r="C6">
        <v>43462</v>
      </c>
      <c r="E6">
        <v>16202</v>
      </c>
      <c r="F6">
        <v>8269</v>
      </c>
      <c r="G6">
        <v>10829</v>
      </c>
      <c r="H6">
        <v>6150</v>
      </c>
      <c r="I6">
        <v>2012</v>
      </c>
    </row>
    <row r="7" spans="1:9">
      <c r="A7">
        <v>3</v>
      </c>
      <c r="B7">
        <v>5</v>
      </c>
      <c r="C7">
        <v>37647</v>
      </c>
      <c r="E7">
        <v>17171</v>
      </c>
      <c r="F7">
        <v>4148</v>
      </c>
      <c r="G7">
        <v>6399</v>
      </c>
      <c r="H7">
        <v>8466</v>
      </c>
      <c r="I7">
        <v>1463</v>
      </c>
    </row>
    <row r="8" spans="1:9">
      <c r="A8">
        <v>4</v>
      </c>
      <c r="B8">
        <v>5</v>
      </c>
      <c r="C8">
        <v>37422</v>
      </c>
      <c r="E8">
        <v>16071</v>
      </c>
      <c r="F8">
        <v>6189</v>
      </c>
      <c r="G8">
        <v>6302</v>
      </c>
      <c r="H8">
        <v>7548</v>
      </c>
      <c r="I8">
        <v>1312</v>
      </c>
    </row>
    <row r="9" spans="1:9">
      <c r="A9">
        <v>5</v>
      </c>
      <c r="B9">
        <v>10</v>
      </c>
      <c r="C9">
        <v>71394</v>
      </c>
      <c r="E9">
        <v>34832</v>
      </c>
      <c r="F9">
        <v>6110</v>
      </c>
      <c r="G9">
        <v>4393</v>
      </c>
      <c r="H9">
        <v>24159</v>
      </c>
      <c r="I9">
        <v>1900</v>
      </c>
    </row>
    <row r="10" spans="1:9">
      <c r="A10">
        <v>6</v>
      </c>
      <c r="B10">
        <v>5</v>
      </c>
      <c r="C10">
        <v>38444</v>
      </c>
      <c r="E10">
        <f>18831</f>
        <v>18831</v>
      </c>
      <c r="F10">
        <v>2890</v>
      </c>
      <c r="G10">
        <v>2197</v>
      </c>
      <c r="H10">
        <v>13648</v>
      </c>
      <c r="I10">
        <v>878</v>
      </c>
    </row>
    <row r="11" spans="1:9">
      <c r="A11">
        <v>7</v>
      </c>
      <c r="B11">
        <v>5</v>
      </c>
      <c r="C11">
        <v>35821</v>
      </c>
      <c r="E11">
        <f>16867</f>
        <v>16867</v>
      </c>
      <c r="F11">
        <v>4123</v>
      </c>
      <c r="G11">
        <v>3973</v>
      </c>
      <c r="H11">
        <v>9691</v>
      </c>
      <c r="I11">
        <v>1167</v>
      </c>
    </row>
    <row r="12" spans="1:9">
      <c r="A12">
        <v>8</v>
      </c>
      <c r="B12">
        <v>3</v>
      </c>
      <c r="C12">
        <v>27911</v>
      </c>
      <c r="E12">
        <v>9750</v>
      </c>
      <c r="F12">
        <v>8035</v>
      </c>
      <c r="G12">
        <v>3775</v>
      </c>
      <c r="H12">
        <v>5521</v>
      </c>
      <c r="I12">
        <v>830</v>
      </c>
    </row>
    <row r="13" spans="1:9">
      <c r="A13">
        <v>9</v>
      </c>
      <c r="B13">
        <v>5</v>
      </c>
      <c r="C13">
        <v>40289</v>
      </c>
      <c r="E13">
        <v>17030</v>
      </c>
      <c r="F13">
        <v>6578</v>
      </c>
      <c r="G13">
        <v>5430</v>
      </c>
      <c r="H13">
        <v>9931</v>
      </c>
      <c r="I13">
        <v>1320</v>
      </c>
    </row>
    <row r="14" spans="1:9">
      <c r="A14">
        <v>10</v>
      </c>
      <c r="B14">
        <v>3</v>
      </c>
      <c r="C14">
        <v>24821</v>
      </c>
      <c r="E14">
        <f>11750</f>
        <v>11750</v>
      </c>
      <c r="F14">
        <f>2429</f>
        <v>2429</v>
      </c>
      <c r="G14">
        <v>4015</v>
      </c>
      <c r="H14">
        <v>5966</v>
      </c>
      <c r="I14">
        <v>661</v>
      </c>
    </row>
    <row r="15" spans="1:9">
      <c r="A15">
        <v>11</v>
      </c>
      <c r="B15">
        <v>5</v>
      </c>
      <c r="C15">
        <v>37808</v>
      </c>
      <c r="E15">
        <v>17695</v>
      </c>
      <c r="F15">
        <v>4253</v>
      </c>
      <c r="G15">
        <v>5302</v>
      </c>
      <c r="H15">
        <v>9329</v>
      </c>
      <c r="I15">
        <v>1229</v>
      </c>
    </row>
    <row r="16" spans="1:9">
      <c r="A16">
        <v>12</v>
      </c>
      <c r="B16">
        <v>3</v>
      </c>
      <c r="C16">
        <v>21987</v>
      </c>
      <c r="E16">
        <v>8898</v>
      </c>
      <c r="F16">
        <v>3660</v>
      </c>
      <c r="G16">
        <v>3673</v>
      </c>
      <c r="H16">
        <v>4930</v>
      </c>
      <c r="I16">
        <v>826</v>
      </c>
    </row>
    <row r="17" spans="1:19">
      <c r="A17">
        <v>13</v>
      </c>
      <c r="B17">
        <v>3</v>
      </c>
      <c r="C17">
        <v>22394</v>
      </c>
      <c r="E17">
        <v>7516</v>
      </c>
      <c r="F17">
        <v>5604</v>
      </c>
      <c r="G17">
        <v>4620</v>
      </c>
      <c r="H17">
        <v>3776</v>
      </c>
      <c r="I17">
        <v>878</v>
      </c>
    </row>
    <row r="18" spans="1:19">
      <c r="A18">
        <v>14</v>
      </c>
      <c r="B18">
        <v>4</v>
      </c>
      <c r="C18">
        <v>33976</v>
      </c>
      <c r="E18">
        <f>12908</f>
        <v>12908</v>
      </c>
      <c r="F18">
        <v>8982</v>
      </c>
      <c r="G18">
        <v>4299</v>
      </c>
      <c r="H18">
        <v>6861</v>
      </c>
      <c r="I18">
        <v>926</v>
      </c>
    </row>
    <row r="19" spans="1:19">
      <c r="A19">
        <v>15</v>
      </c>
      <c r="B19">
        <v>4</v>
      </c>
      <c r="C19">
        <v>31748</v>
      </c>
      <c r="E19">
        <v>15750</v>
      </c>
      <c r="F19">
        <v>2667</v>
      </c>
      <c r="G19">
        <v>3314</v>
      </c>
      <c r="H19">
        <v>8990</v>
      </c>
      <c r="I19">
        <v>1027</v>
      </c>
    </row>
    <row r="20" spans="1:19">
      <c r="A20">
        <v>16</v>
      </c>
      <c r="B20">
        <v>10</v>
      </c>
      <c r="C20">
        <v>67967</v>
      </c>
      <c r="E20">
        <v>32025</v>
      </c>
      <c r="F20">
        <v>6509</v>
      </c>
      <c r="G20">
        <v>4867</v>
      </c>
      <c r="H20">
        <v>22607</v>
      </c>
      <c r="I20">
        <v>1959</v>
      </c>
    </row>
    <row r="21" spans="1:19">
      <c r="A21">
        <v>17</v>
      </c>
      <c r="B21">
        <v>10</v>
      </c>
      <c r="C21">
        <v>76321</v>
      </c>
      <c r="E21">
        <v>37155</v>
      </c>
      <c r="F21">
        <v>7204</v>
      </c>
      <c r="G21">
        <v>5652</v>
      </c>
      <c r="H21">
        <v>23971</v>
      </c>
      <c r="I21">
        <v>2339</v>
      </c>
    </row>
    <row r="22" spans="1:19">
      <c r="A22">
        <v>18</v>
      </c>
      <c r="B22">
        <v>6</v>
      </c>
      <c r="C22">
        <v>48609</v>
      </c>
      <c r="E22">
        <v>21715</v>
      </c>
      <c r="F22">
        <v>7283</v>
      </c>
      <c r="G22">
        <v>4802</v>
      </c>
      <c r="H22">
        <v>13357</v>
      </c>
      <c r="I22">
        <v>1452</v>
      </c>
    </row>
    <row r="24" spans="1:19">
      <c r="A24" t="s">
        <v>17</v>
      </c>
      <c r="B24">
        <v>100</v>
      </c>
      <c r="C24">
        <f>SUM(C5:C23)</f>
        <v>754938</v>
      </c>
      <c r="E24">
        <f>SUM(E5:E22)</f>
        <v>334757</v>
      </c>
      <c r="F24">
        <f>SUM(F5:F22)</f>
        <v>105627</v>
      </c>
      <c r="G24">
        <f>SUM(G5:G22)</f>
        <v>95445</v>
      </c>
      <c r="H24">
        <f>SUM(H5:H22)</f>
        <v>194517</v>
      </c>
      <c r="I24">
        <f>SUM(I5:I22)</f>
        <v>24592</v>
      </c>
    </row>
    <row r="25" spans="1:19">
      <c r="E25" s="6">
        <f>E24/$C$24</f>
        <v>0.44342316852509744</v>
      </c>
      <c r="F25" s="6">
        <f>F24/$C$24</f>
        <v>0.13991480095054162</v>
      </c>
      <c r="G25" s="6">
        <f>G24/$C$24</f>
        <v>0.1264276006771417</v>
      </c>
      <c r="H25" s="6">
        <f>H24/$C$24</f>
        <v>0.25765956939510265</v>
      </c>
      <c r="I25" s="6">
        <f>I24/$C$24</f>
        <v>3.2574860452116598E-2</v>
      </c>
      <c r="J25" s="6"/>
      <c r="K25" s="6"/>
      <c r="L25" s="6"/>
      <c r="M25" s="6"/>
      <c r="N25" s="6"/>
    </row>
    <row r="26" spans="1:19">
      <c r="A26" t="s">
        <v>16</v>
      </c>
      <c r="R26" t="s">
        <v>22</v>
      </c>
    </row>
    <row r="27" spans="1:19">
      <c r="B27" s="3">
        <v>1</v>
      </c>
    </row>
    <row r="29" spans="1:19">
      <c r="A29" t="s">
        <v>24</v>
      </c>
    </row>
    <row r="30" spans="1:19">
      <c r="D30" t="s">
        <v>18</v>
      </c>
      <c r="E30" t="str">
        <f>E3</f>
        <v xml:space="preserve">SPOE   </v>
      </c>
      <c r="F30" t="str">
        <f>F3</f>
        <v xml:space="preserve">OEVP   </v>
      </c>
      <c r="G30" t="str">
        <f>G3</f>
        <v xml:space="preserve">GRUE   </v>
      </c>
      <c r="H30" t="str">
        <f>H3</f>
        <v xml:space="preserve">FPOE   </v>
      </c>
      <c r="J30" t="s">
        <v>19</v>
      </c>
      <c r="K30" t="str">
        <f>E30</f>
        <v xml:space="preserve">SPOE   </v>
      </c>
      <c r="L30" t="str">
        <f>F30</f>
        <v xml:space="preserve">OEVP   </v>
      </c>
      <c r="M30" t="str">
        <f>G30</f>
        <v xml:space="preserve">GRUE   </v>
      </c>
      <c r="N30" t="str">
        <f>H30</f>
        <v xml:space="preserve">FPOE   </v>
      </c>
      <c r="S30">
        <f>E51</f>
        <v>49</v>
      </c>
    </row>
    <row r="31" spans="1:19">
      <c r="A31">
        <v>1</v>
      </c>
      <c r="D31">
        <f t="shared" ref="D31:D48" si="0">INT((C5/(B5+$B$27))+1)</f>
        <v>6325</v>
      </c>
      <c r="E31">
        <f t="shared" ref="E31:H48" si="1">INT(E5/$D31)</f>
        <v>3</v>
      </c>
      <c r="F31">
        <f t="shared" si="1"/>
        <v>1</v>
      </c>
      <c r="G31">
        <f t="shared" si="1"/>
        <v>1</v>
      </c>
      <c r="H31">
        <f t="shared" si="1"/>
        <v>1</v>
      </c>
      <c r="J31">
        <f t="shared" ref="J31:J48" si="2">B5-SUM(E31:H31)</f>
        <v>2</v>
      </c>
      <c r="K31">
        <f t="shared" ref="K31:K48" si="3">E5-E31*$D31</f>
        <v>3616</v>
      </c>
      <c r="L31">
        <f>F5-F31*$D31</f>
        <v>4369</v>
      </c>
      <c r="M31">
        <f>G5-G31*$D31</f>
        <v>5278</v>
      </c>
      <c r="N31">
        <f>H5-H31*$D31</f>
        <v>3291</v>
      </c>
      <c r="R31">
        <v>1</v>
      </c>
      <c r="S31">
        <f t="dataTable" ref="S31:S131" dt2D="0" dtr="0" r1="B27"/>
        <v>49</v>
      </c>
    </row>
    <row r="32" spans="1:19">
      <c r="A32">
        <v>2</v>
      </c>
      <c r="D32">
        <f t="shared" si="0"/>
        <v>6209</v>
      </c>
      <c r="E32">
        <f t="shared" si="1"/>
        <v>2</v>
      </c>
      <c r="F32">
        <f t="shared" si="1"/>
        <v>1</v>
      </c>
      <c r="G32">
        <f t="shared" si="1"/>
        <v>1</v>
      </c>
      <c r="H32">
        <f t="shared" si="1"/>
        <v>0</v>
      </c>
      <c r="J32">
        <f t="shared" si="2"/>
        <v>2</v>
      </c>
      <c r="K32">
        <f t="shared" si="3"/>
        <v>3784</v>
      </c>
      <c r="L32">
        <f t="shared" ref="L32:L48" si="4">F6-F32*$D32</f>
        <v>2060</v>
      </c>
      <c r="M32">
        <f t="shared" ref="M32:M48" si="5">G6-G32*$D32</f>
        <v>4620</v>
      </c>
      <c r="N32">
        <f t="shared" ref="N32:N48" si="6">H6-H32*$D32</f>
        <v>6150</v>
      </c>
      <c r="R32">
        <v>0.99</v>
      </c>
      <c r="S32">
        <v>49</v>
      </c>
    </row>
    <row r="33" spans="1:19">
      <c r="A33">
        <v>3</v>
      </c>
      <c r="D33">
        <f t="shared" si="0"/>
        <v>6275</v>
      </c>
      <c r="E33">
        <f t="shared" si="1"/>
        <v>2</v>
      </c>
      <c r="F33">
        <f t="shared" si="1"/>
        <v>0</v>
      </c>
      <c r="G33">
        <f t="shared" si="1"/>
        <v>1</v>
      </c>
      <c r="H33">
        <f t="shared" si="1"/>
        <v>1</v>
      </c>
      <c r="J33">
        <f t="shared" si="2"/>
        <v>1</v>
      </c>
      <c r="K33">
        <f t="shared" si="3"/>
        <v>4621</v>
      </c>
      <c r="L33">
        <f t="shared" si="4"/>
        <v>4148</v>
      </c>
      <c r="M33">
        <f t="shared" si="5"/>
        <v>124</v>
      </c>
      <c r="N33">
        <f t="shared" si="6"/>
        <v>2191</v>
      </c>
      <c r="R33">
        <v>0.98</v>
      </c>
      <c r="S33">
        <v>49</v>
      </c>
    </row>
    <row r="34" spans="1:19">
      <c r="A34">
        <v>4</v>
      </c>
      <c r="D34">
        <f t="shared" si="0"/>
        <v>6238</v>
      </c>
      <c r="E34">
        <f t="shared" si="1"/>
        <v>2</v>
      </c>
      <c r="F34">
        <f t="shared" si="1"/>
        <v>0</v>
      </c>
      <c r="G34">
        <f t="shared" si="1"/>
        <v>1</v>
      </c>
      <c r="H34">
        <f t="shared" si="1"/>
        <v>1</v>
      </c>
      <c r="J34">
        <f t="shared" si="2"/>
        <v>1</v>
      </c>
      <c r="K34">
        <f t="shared" si="3"/>
        <v>3595</v>
      </c>
      <c r="L34">
        <f t="shared" si="4"/>
        <v>6189</v>
      </c>
      <c r="M34">
        <f t="shared" si="5"/>
        <v>64</v>
      </c>
      <c r="N34">
        <f t="shared" si="6"/>
        <v>1310</v>
      </c>
      <c r="R34">
        <v>0.97</v>
      </c>
      <c r="S34">
        <v>49</v>
      </c>
    </row>
    <row r="35" spans="1:19">
      <c r="A35">
        <v>5</v>
      </c>
      <c r="D35">
        <f t="shared" si="0"/>
        <v>6491</v>
      </c>
      <c r="E35">
        <f t="shared" si="1"/>
        <v>5</v>
      </c>
      <c r="F35">
        <f t="shared" si="1"/>
        <v>0</v>
      </c>
      <c r="G35">
        <f t="shared" si="1"/>
        <v>0</v>
      </c>
      <c r="H35">
        <f t="shared" si="1"/>
        <v>3</v>
      </c>
      <c r="J35">
        <f t="shared" si="2"/>
        <v>2</v>
      </c>
      <c r="K35">
        <f t="shared" si="3"/>
        <v>2377</v>
      </c>
      <c r="L35">
        <f t="shared" si="4"/>
        <v>6110</v>
      </c>
      <c r="M35">
        <f t="shared" si="5"/>
        <v>4393</v>
      </c>
      <c r="N35">
        <f t="shared" si="6"/>
        <v>4686</v>
      </c>
      <c r="R35">
        <v>0.96</v>
      </c>
      <c r="S35">
        <v>49</v>
      </c>
    </row>
    <row r="36" spans="1:19">
      <c r="A36">
        <v>6</v>
      </c>
      <c r="D36">
        <f t="shared" si="0"/>
        <v>6408</v>
      </c>
      <c r="E36">
        <f t="shared" si="1"/>
        <v>2</v>
      </c>
      <c r="F36">
        <f t="shared" si="1"/>
        <v>0</v>
      </c>
      <c r="G36">
        <f t="shared" si="1"/>
        <v>0</v>
      </c>
      <c r="H36">
        <f t="shared" si="1"/>
        <v>2</v>
      </c>
      <c r="J36">
        <f t="shared" si="2"/>
        <v>1</v>
      </c>
      <c r="K36">
        <f t="shared" si="3"/>
        <v>6015</v>
      </c>
      <c r="L36">
        <f t="shared" si="4"/>
        <v>2890</v>
      </c>
      <c r="M36">
        <f t="shared" si="5"/>
        <v>2197</v>
      </c>
      <c r="N36">
        <f t="shared" si="6"/>
        <v>832</v>
      </c>
      <c r="R36">
        <v>0.95</v>
      </c>
      <c r="S36">
        <v>49</v>
      </c>
    </row>
    <row r="37" spans="1:19">
      <c r="A37">
        <v>7</v>
      </c>
      <c r="D37">
        <f t="shared" si="0"/>
        <v>5971</v>
      </c>
      <c r="E37">
        <f t="shared" si="1"/>
        <v>2</v>
      </c>
      <c r="F37">
        <f t="shared" si="1"/>
        <v>0</v>
      </c>
      <c r="G37">
        <f t="shared" si="1"/>
        <v>0</v>
      </c>
      <c r="H37">
        <f t="shared" si="1"/>
        <v>1</v>
      </c>
      <c r="J37">
        <f t="shared" si="2"/>
        <v>2</v>
      </c>
      <c r="K37">
        <f t="shared" si="3"/>
        <v>4925</v>
      </c>
      <c r="L37">
        <f t="shared" si="4"/>
        <v>4123</v>
      </c>
      <c r="M37">
        <f t="shared" si="5"/>
        <v>3973</v>
      </c>
      <c r="N37">
        <f t="shared" si="6"/>
        <v>3720</v>
      </c>
      <c r="R37">
        <v>0.94</v>
      </c>
      <c r="S37">
        <v>49</v>
      </c>
    </row>
    <row r="38" spans="1:19">
      <c r="A38">
        <v>8</v>
      </c>
      <c r="D38">
        <f t="shared" si="0"/>
        <v>6978</v>
      </c>
      <c r="E38">
        <f t="shared" si="1"/>
        <v>1</v>
      </c>
      <c r="F38">
        <f t="shared" si="1"/>
        <v>1</v>
      </c>
      <c r="G38">
        <f t="shared" si="1"/>
        <v>0</v>
      </c>
      <c r="H38">
        <f t="shared" si="1"/>
        <v>0</v>
      </c>
      <c r="J38">
        <f t="shared" si="2"/>
        <v>1</v>
      </c>
      <c r="K38">
        <f t="shared" si="3"/>
        <v>2772</v>
      </c>
      <c r="L38">
        <f t="shared" si="4"/>
        <v>1057</v>
      </c>
      <c r="M38">
        <f t="shared" si="5"/>
        <v>3775</v>
      </c>
      <c r="N38">
        <f t="shared" si="6"/>
        <v>5521</v>
      </c>
      <c r="R38">
        <v>0.93</v>
      </c>
      <c r="S38">
        <v>49</v>
      </c>
    </row>
    <row r="39" spans="1:19">
      <c r="A39">
        <v>9</v>
      </c>
      <c r="D39">
        <f t="shared" si="0"/>
        <v>6715</v>
      </c>
      <c r="E39">
        <f t="shared" si="1"/>
        <v>2</v>
      </c>
      <c r="F39">
        <f t="shared" si="1"/>
        <v>0</v>
      </c>
      <c r="G39">
        <f t="shared" si="1"/>
        <v>0</v>
      </c>
      <c r="H39">
        <f t="shared" si="1"/>
        <v>1</v>
      </c>
      <c r="J39">
        <f t="shared" si="2"/>
        <v>2</v>
      </c>
      <c r="K39">
        <f t="shared" si="3"/>
        <v>3600</v>
      </c>
      <c r="L39">
        <f t="shared" si="4"/>
        <v>6578</v>
      </c>
      <c r="M39">
        <f t="shared" si="5"/>
        <v>5430</v>
      </c>
      <c r="N39">
        <f t="shared" si="6"/>
        <v>3216</v>
      </c>
      <c r="R39">
        <v>0.92</v>
      </c>
      <c r="S39">
        <v>49</v>
      </c>
    </row>
    <row r="40" spans="1:19">
      <c r="A40">
        <v>10</v>
      </c>
      <c r="D40">
        <f t="shared" si="0"/>
        <v>6206</v>
      </c>
      <c r="E40">
        <f t="shared" si="1"/>
        <v>1</v>
      </c>
      <c r="F40">
        <f t="shared" si="1"/>
        <v>0</v>
      </c>
      <c r="G40">
        <f t="shared" si="1"/>
        <v>0</v>
      </c>
      <c r="H40">
        <f t="shared" si="1"/>
        <v>0</v>
      </c>
      <c r="J40">
        <f t="shared" si="2"/>
        <v>2</v>
      </c>
      <c r="K40">
        <f t="shared" si="3"/>
        <v>5544</v>
      </c>
      <c r="L40">
        <f t="shared" si="4"/>
        <v>2429</v>
      </c>
      <c r="M40">
        <f t="shared" si="5"/>
        <v>4015</v>
      </c>
      <c r="N40">
        <f t="shared" si="6"/>
        <v>5966</v>
      </c>
      <c r="R40">
        <v>0.91</v>
      </c>
      <c r="S40">
        <v>49</v>
      </c>
    </row>
    <row r="41" spans="1:19">
      <c r="A41">
        <v>11</v>
      </c>
      <c r="D41">
        <f t="shared" si="0"/>
        <v>6302</v>
      </c>
      <c r="E41">
        <f t="shared" si="1"/>
        <v>2</v>
      </c>
      <c r="F41">
        <f t="shared" si="1"/>
        <v>0</v>
      </c>
      <c r="G41">
        <f t="shared" si="1"/>
        <v>0</v>
      </c>
      <c r="H41">
        <f t="shared" si="1"/>
        <v>1</v>
      </c>
      <c r="J41">
        <f t="shared" si="2"/>
        <v>2</v>
      </c>
      <c r="K41">
        <f t="shared" si="3"/>
        <v>5091</v>
      </c>
      <c r="L41">
        <f t="shared" si="4"/>
        <v>4253</v>
      </c>
      <c r="M41">
        <f t="shared" si="5"/>
        <v>5302</v>
      </c>
      <c r="N41">
        <f t="shared" si="6"/>
        <v>3027</v>
      </c>
      <c r="R41">
        <v>0.9</v>
      </c>
      <c r="S41">
        <v>49</v>
      </c>
    </row>
    <row r="42" spans="1:19">
      <c r="A42">
        <v>12</v>
      </c>
      <c r="D42">
        <f t="shared" si="0"/>
        <v>5497</v>
      </c>
      <c r="E42">
        <f t="shared" si="1"/>
        <v>1</v>
      </c>
      <c r="F42">
        <f t="shared" si="1"/>
        <v>0</v>
      </c>
      <c r="G42">
        <f t="shared" si="1"/>
        <v>0</v>
      </c>
      <c r="H42">
        <f t="shared" si="1"/>
        <v>0</v>
      </c>
      <c r="J42">
        <f t="shared" si="2"/>
        <v>2</v>
      </c>
      <c r="K42">
        <f t="shared" si="3"/>
        <v>3401</v>
      </c>
      <c r="L42">
        <f t="shared" si="4"/>
        <v>3660</v>
      </c>
      <c r="M42">
        <f t="shared" si="5"/>
        <v>3673</v>
      </c>
      <c r="N42">
        <f t="shared" si="6"/>
        <v>4930</v>
      </c>
      <c r="R42">
        <v>0.89</v>
      </c>
      <c r="S42">
        <v>49</v>
      </c>
    </row>
    <row r="43" spans="1:19">
      <c r="A43">
        <v>13</v>
      </c>
      <c r="D43">
        <f t="shared" si="0"/>
        <v>5599</v>
      </c>
      <c r="E43">
        <f t="shared" si="1"/>
        <v>1</v>
      </c>
      <c r="F43">
        <f t="shared" si="1"/>
        <v>1</v>
      </c>
      <c r="G43">
        <f t="shared" si="1"/>
        <v>0</v>
      </c>
      <c r="H43">
        <f t="shared" si="1"/>
        <v>0</v>
      </c>
      <c r="J43">
        <f t="shared" si="2"/>
        <v>1</v>
      </c>
      <c r="K43">
        <f t="shared" si="3"/>
        <v>1917</v>
      </c>
      <c r="L43">
        <f t="shared" si="4"/>
        <v>5</v>
      </c>
      <c r="M43">
        <f t="shared" si="5"/>
        <v>4620</v>
      </c>
      <c r="N43">
        <f t="shared" si="6"/>
        <v>3776</v>
      </c>
      <c r="R43">
        <v>0.88</v>
      </c>
      <c r="S43">
        <v>49</v>
      </c>
    </row>
    <row r="44" spans="1:19">
      <c r="A44">
        <v>14</v>
      </c>
      <c r="D44">
        <f t="shared" si="0"/>
        <v>6796</v>
      </c>
      <c r="E44">
        <f t="shared" si="1"/>
        <v>1</v>
      </c>
      <c r="F44">
        <f t="shared" si="1"/>
        <v>1</v>
      </c>
      <c r="G44">
        <f t="shared" si="1"/>
        <v>0</v>
      </c>
      <c r="H44">
        <f t="shared" si="1"/>
        <v>1</v>
      </c>
      <c r="J44">
        <f t="shared" si="2"/>
        <v>1</v>
      </c>
      <c r="K44">
        <f t="shared" si="3"/>
        <v>6112</v>
      </c>
      <c r="L44">
        <f t="shared" si="4"/>
        <v>2186</v>
      </c>
      <c r="M44">
        <f t="shared" si="5"/>
        <v>4299</v>
      </c>
      <c r="N44">
        <f t="shared" si="6"/>
        <v>65</v>
      </c>
      <c r="R44">
        <v>0.87</v>
      </c>
      <c r="S44">
        <v>49</v>
      </c>
    </row>
    <row r="45" spans="1:19">
      <c r="A45">
        <v>15</v>
      </c>
      <c r="D45">
        <f t="shared" si="0"/>
        <v>6350</v>
      </c>
      <c r="E45">
        <f t="shared" si="1"/>
        <v>2</v>
      </c>
      <c r="F45">
        <f t="shared" si="1"/>
        <v>0</v>
      </c>
      <c r="G45">
        <f t="shared" si="1"/>
        <v>0</v>
      </c>
      <c r="H45">
        <f t="shared" si="1"/>
        <v>1</v>
      </c>
      <c r="J45">
        <f t="shared" si="2"/>
        <v>1</v>
      </c>
      <c r="K45">
        <f t="shared" si="3"/>
        <v>3050</v>
      </c>
      <c r="L45">
        <f t="shared" si="4"/>
        <v>2667</v>
      </c>
      <c r="M45">
        <f t="shared" si="5"/>
        <v>3314</v>
      </c>
      <c r="N45">
        <f t="shared" si="6"/>
        <v>2640</v>
      </c>
      <c r="R45">
        <v>0.86</v>
      </c>
      <c r="S45">
        <v>49</v>
      </c>
    </row>
    <row r="46" spans="1:19">
      <c r="A46">
        <v>16</v>
      </c>
      <c r="D46">
        <f t="shared" si="0"/>
        <v>6179</v>
      </c>
      <c r="E46">
        <f t="shared" si="1"/>
        <v>5</v>
      </c>
      <c r="F46">
        <f t="shared" si="1"/>
        <v>1</v>
      </c>
      <c r="G46">
        <f t="shared" si="1"/>
        <v>0</v>
      </c>
      <c r="H46">
        <f t="shared" si="1"/>
        <v>3</v>
      </c>
      <c r="J46">
        <f t="shared" si="2"/>
        <v>1</v>
      </c>
      <c r="K46">
        <f t="shared" si="3"/>
        <v>1130</v>
      </c>
      <c r="L46">
        <f t="shared" si="4"/>
        <v>330</v>
      </c>
      <c r="M46">
        <f t="shared" si="5"/>
        <v>4867</v>
      </c>
      <c r="N46">
        <f t="shared" si="6"/>
        <v>4070</v>
      </c>
      <c r="R46">
        <v>0.85</v>
      </c>
      <c r="S46">
        <v>49</v>
      </c>
    </row>
    <row r="47" spans="1:19">
      <c r="A47">
        <v>17</v>
      </c>
      <c r="D47">
        <f t="shared" si="0"/>
        <v>6939</v>
      </c>
      <c r="E47">
        <f t="shared" si="1"/>
        <v>5</v>
      </c>
      <c r="F47">
        <f t="shared" si="1"/>
        <v>1</v>
      </c>
      <c r="G47">
        <f t="shared" si="1"/>
        <v>0</v>
      </c>
      <c r="H47">
        <f t="shared" si="1"/>
        <v>3</v>
      </c>
      <c r="J47">
        <f t="shared" si="2"/>
        <v>1</v>
      </c>
      <c r="K47">
        <f t="shared" si="3"/>
        <v>2460</v>
      </c>
      <c r="L47">
        <f t="shared" si="4"/>
        <v>265</v>
      </c>
      <c r="M47">
        <f t="shared" si="5"/>
        <v>5652</v>
      </c>
      <c r="N47">
        <f t="shared" si="6"/>
        <v>3154</v>
      </c>
      <c r="R47">
        <v>0.84</v>
      </c>
      <c r="S47">
        <v>49</v>
      </c>
    </row>
    <row r="48" spans="1:19">
      <c r="A48">
        <v>18</v>
      </c>
      <c r="D48">
        <f t="shared" si="0"/>
        <v>6945</v>
      </c>
      <c r="E48">
        <f t="shared" si="1"/>
        <v>3</v>
      </c>
      <c r="F48">
        <f t="shared" si="1"/>
        <v>1</v>
      </c>
      <c r="G48">
        <f t="shared" si="1"/>
        <v>0</v>
      </c>
      <c r="H48">
        <f t="shared" si="1"/>
        <v>1</v>
      </c>
      <c r="J48">
        <f t="shared" si="2"/>
        <v>1</v>
      </c>
      <c r="K48">
        <f t="shared" si="3"/>
        <v>880</v>
      </c>
      <c r="L48">
        <f t="shared" si="4"/>
        <v>338</v>
      </c>
      <c r="M48">
        <f t="shared" si="5"/>
        <v>4802</v>
      </c>
      <c r="N48">
        <f t="shared" si="6"/>
        <v>6412</v>
      </c>
      <c r="R48">
        <v>0.83</v>
      </c>
      <c r="S48">
        <v>49</v>
      </c>
    </row>
    <row r="49" spans="1:20">
      <c r="D49" t="s">
        <v>20</v>
      </c>
      <c r="E49">
        <f>SUM(E31:E48)</f>
        <v>42</v>
      </c>
      <c r="F49">
        <f>SUM(F31:F48)</f>
        <v>8</v>
      </c>
      <c r="G49">
        <f>SUM(G31:G48)</f>
        <v>4</v>
      </c>
      <c r="H49">
        <f>SUM(H31:H48)</f>
        <v>20</v>
      </c>
      <c r="J49">
        <f>SUM(J31:J48)</f>
        <v>26</v>
      </c>
      <c r="K49">
        <f>SUM(K31:K48)</f>
        <v>64890</v>
      </c>
      <c r="L49">
        <f>SUM(L31:L48)</f>
        <v>53657</v>
      </c>
      <c r="M49">
        <f>SUM(M31:M48)</f>
        <v>70398</v>
      </c>
      <c r="N49">
        <f>SUM(N31:N48)</f>
        <v>64957</v>
      </c>
      <c r="R49">
        <v>0.82</v>
      </c>
      <c r="S49">
        <v>48</v>
      </c>
      <c r="T49" t="s">
        <v>38</v>
      </c>
    </row>
    <row r="50" spans="1:20">
      <c r="A50" t="s">
        <v>33</v>
      </c>
      <c r="B50">
        <f>MIN(D30:D47)</f>
        <v>5497</v>
      </c>
      <c r="D50" t="s">
        <v>19</v>
      </c>
      <c r="E50">
        <f>INT(K60/$P$59)</f>
        <v>7</v>
      </c>
      <c r="F50">
        <f>INT(L60/$P$59)</f>
        <v>5</v>
      </c>
      <c r="G50">
        <f>INT(M60/$P$59)</f>
        <v>7</v>
      </c>
      <c r="H50">
        <f>INT(N60/$P$59)</f>
        <v>7</v>
      </c>
      <c r="R50">
        <v>0.81</v>
      </c>
      <c r="S50">
        <v>48</v>
      </c>
    </row>
    <row r="51" spans="1:20">
      <c r="A51" t="s">
        <v>34</v>
      </c>
      <c r="B51">
        <f>MAX(D30:D47)</f>
        <v>6978</v>
      </c>
      <c r="D51" t="s">
        <v>21</v>
      </c>
      <c r="E51" s="2">
        <f>E50+E49</f>
        <v>49</v>
      </c>
      <c r="F51" s="2">
        <f>F50+F49</f>
        <v>13</v>
      </c>
      <c r="G51" s="2">
        <f>G50+G49</f>
        <v>11</v>
      </c>
      <c r="H51" s="2">
        <f>H50+H49</f>
        <v>27</v>
      </c>
      <c r="I51">
        <f>SUM(E51:H51)</f>
        <v>100</v>
      </c>
      <c r="R51">
        <v>0.8</v>
      </c>
      <c r="S51">
        <v>48</v>
      </c>
    </row>
    <row r="52" spans="1:20">
      <c r="R52">
        <v>0.79</v>
      </c>
      <c r="S52">
        <v>48</v>
      </c>
    </row>
    <row r="53" spans="1:20">
      <c r="C53" t="s">
        <v>29</v>
      </c>
      <c r="E53" s="4">
        <f>E24/E51</f>
        <v>6831.7755102040819</v>
      </c>
      <c r="F53" s="4">
        <f>F24/F51</f>
        <v>8125.1538461538457</v>
      </c>
      <c r="G53" s="4">
        <f>G24/G51</f>
        <v>8676.818181818182</v>
      </c>
      <c r="H53" s="4">
        <f>H24/H51</f>
        <v>7204.333333333333</v>
      </c>
      <c r="R53">
        <v>0.78</v>
      </c>
      <c r="S53">
        <v>48</v>
      </c>
    </row>
    <row r="54" spans="1:20">
      <c r="R54">
        <v>0.77</v>
      </c>
      <c r="S54">
        <v>48</v>
      </c>
    </row>
    <row r="55" spans="1:20">
      <c r="R55">
        <v>0.76</v>
      </c>
      <c r="S55">
        <v>48</v>
      </c>
    </row>
    <row r="56" spans="1:20">
      <c r="R56">
        <v>0.75</v>
      </c>
      <c r="S56">
        <v>48</v>
      </c>
    </row>
    <row r="57" spans="1:20">
      <c r="R57">
        <v>0.74</v>
      </c>
      <c r="S57">
        <v>48</v>
      </c>
    </row>
    <row r="58" spans="1:20">
      <c r="J58" t="s">
        <v>25</v>
      </c>
      <c r="P58" t="s">
        <v>18</v>
      </c>
      <c r="R58">
        <v>0.73</v>
      </c>
      <c r="S58">
        <v>48</v>
      </c>
    </row>
    <row r="59" spans="1:20">
      <c r="P59">
        <f>LARGE(K61:N79,J49)</f>
        <v>9270</v>
      </c>
      <c r="R59">
        <v>0.72</v>
      </c>
      <c r="S59">
        <v>48</v>
      </c>
    </row>
    <row r="60" spans="1:20">
      <c r="K60">
        <f>K49</f>
        <v>64890</v>
      </c>
      <c r="L60">
        <f>L49</f>
        <v>53657</v>
      </c>
      <c r="M60">
        <f>M49</f>
        <v>70398</v>
      </c>
      <c r="N60">
        <f>N49</f>
        <v>64957</v>
      </c>
      <c r="R60">
        <v>0.71</v>
      </c>
      <c r="S60">
        <v>48</v>
      </c>
    </row>
    <row r="61" spans="1:20">
      <c r="J61">
        <v>1</v>
      </c>
      <c r="K61">
        <f t="shared" ref="K61:N79" si="7">K$60/$J61</f>
        <v>64890</v>
      </c>
      <c r="L61">
        <f t="shared" si="7"/>
        <v>53657</v>
      </c>
      <c r="M61">
        <f t="shared" si="7"/>
        <v>70398</v>
      </c>
      <c r="N61">
        <f t="shared" si="7"/>
        <v>64957</v>
      </c>
      <c r="R61">
        <v>0.7</v>
      </c>
      <c r="S61">
        <v>48</v>
      </c>
    </row>
    <row r="62" spans="1:20">
      <c r="J62">
        <v>2</v>
      </c>
      <c r="K62">
        <f t="shared" si="7"/>
        <v>32445</v>
      </c>
      <c r="L62">
        <f t="shared" si="7"/>
        <v>26828.5</v>
      </c>
      <c r="M62">
        <f t="shared" si="7"/>
        <v>35199</v>
      </c>
      <c r="N62">
        <f t="shared" si="7"/>
        <v>32478.5</v>
      </c>
      <c r="R62">
        <v>0.69</v>
      </c>
      <c r="S62">
        <v>48</v>
      </c>
    </row>
    <row r="63" spans="1:20">
      <c r="J63">
        <v>3</v>
      </c>
      <c r="K63">
        <f t="shared" si="7"/>
        <v>21630</v>
      </c>
      <c r="L63">
        <f t="shared" si="7"/>
        <v>17885.666666666668</v>
      </c>
      <c r="M63">
        <f t="shared" si="7"/>
        <v>23466</v>
      </c>
      <c r="N63">
        <f t="shared" si="7"/>
        <v>21652.333333333332</v>
      </c>
      <c r="R63">
        <v>0.68</v>
      </c>
      <c r="S63">
        <v>48</v>
      </c>
    </row>
    <row r="64" spans="1:20">
      <c r="J64">
        <v>4</v>
      </c>
      <c r="K64">
        <f t="shared" si="7"/>
        <v>16222.5</v>
      </c>
      <c r="L64">
        <f t="shared" si="7"/>
        <v>13414.25</v>
      </c>
      <c r="M64">
        <f t="shared" si="7"/>
        <v>17599.5</v>
      </c>
      <c r="N64">
        <f t="shared" si="7"/>
        <v>16239.25</v>
      </c>
      <c r="R64">
        <v>0.67</v>
      </c>
      <c r="S64">
        <v>48</v>
      </c>
    </row>
    <row r="65" spans="10:20">
      <c r="J65">
        <v>5</v>
      </c>
      <c r="K65">
        <f t="shared" si="7"/>
        <v>12978</v>
      </c>
      <c r="L65">
        <f t="shared" si="7"/>
        <v>10731.4</v>
      </c>
      <c r="M65">
        <f t="shared" si="7"/>
        <v>14079.6</v>
      </c>
      <c r="N65">
        <f t="shared" si="7"/>
        <v>12991.4</v>
      </c>
      <c r="R65">
        <v>0.66</v>
      </c>
      <c r="S65">
        <v>48</v>
      </c>
    </row>
    <row r="66" spans="10:20">
      <c r="J66">
        <v>6</v>
      </c>
      <c r="K66">
        <f t="shared" si="7"/>
        <v>10815</v>
      </c>
      <c r="L66">
        <f t="shared" si="7"/>
        <v>8942.8333333333339</v>
      </c>
      <c r="M66">
        <f t="shared" si="7"/>
        <v>11733</v>
      </c>
      <c r="N66">
        <f t="shared" si="7"/>
        <v>10826.166666666666</v>
      </c>
      <c r="R66">
        <v>0.65</v>
      </c>
      <c r="S66">
        <v>48</v>
      </c>
    </row>
    <row r="67" spans="10:20">
      <c r="J67">
        <v>7</v>
      </c>
      <c r="K67">
        <f t="shared" si="7"/>
        <v>9270</v>
      </c>
      <c r="L67">
        <f t="shared" si="7"/>
        <v>7665.2857142857147</v>
      </c>
      <c r="M67">
        <f t="shared" si="7"/>
        <v>10056.857142857143</v>
      </c>
      <c r="N67">
        <f t="shared" si="7"/>
        <v>9279.5714285714294</v>
      </c>
      <c r="R67">
        <v>0.64</v>
      </c>
      <c r="S67">
        <v>48</v>
      </c>
    </row>
    <row r="68" spans="10:20">
      <c r="J68">
        <v>8</v>
      </c>
      <c r="K68">
        <f t="shared" si="7"/>
        <v>8111.25</v>
      </c>
      <c r="L68">
        <f t="shared" si="7"/>
        <v>6707.125</v>
      </c>
      <c r="M68">
        <f t="shared" si="7"/>
        <v>8799.75</v>
      </c>
      <c r="N68">
        <f t="shared" si="7"/>
        <v>8119.625</v>
      </c>
      <c r="R68">
        <v>0.63</v>
      </c>
      <c r="S68">
        <v>48</v>
      </c>
    </row>
    <row r="69" spans="10:20">
      <c r="J69">
        <v>9</v>
      </c>
      <c r="K69">
        <f t="shared" si="7"/>
        <v>7210</v>
      </c>
      <c r="L69">
        <f t="shared" si="7"/>
        <v>5961.8888888888887</v>
      </c>
      <c r="M69">
        <f t="shared" si="7"/>
        <v>7822</v>
      </c>
      <c r="N69">
        <f t="shared" si="7"/>
        <v>7217.4444444444443</v>
      </c>
      <c r="R69">
        <v>0.62</v>
      </c>
      <c r="S69">
        <v>48</v>
      </c>
    </row>
    <row r="70" spans="10:20">
      <c r="J70">
        <v>10</v>
      </c>
      <c r="K70">
        <f t="shared" si="7"/>
        <v>6489</v>
      </c>
      <c r="L70">
        <f t="shared" si="7"/>
        <v>5365.7</v>
      </c>
      <c r="M70">
        <f t="shared" si="7"/>
        <v>7039.8</v>
      </c>
      <c r="N70">
        <f t="shared" si="7"/>
        <v>6495.7</v>
      </c>
      <c r="R70">
        <v>0.61</v>
      </c>
      <c r="S70">
        <v>47</v>
      </c>
      <c r="T70" t="s">
        <v>38</v>
      </c>
    </row>
    <row r="71" spans="10:20">
      <c r="J71">
        <v>11</v>
      </c>
      <c r="K71">
        <f t="shared" si="7"/>
        <v>5899.090909090909</v>
      </c>
      <c r="L71">
        <f t="shared" si="7"/>
        <v>4877.909090909091</v>
      </c>
      <c r="M71">
        <f t="shared" si="7"/>
        <v>6399.818181818182</v>
      </c>
      <c r="N71">
        <f t="shared" si="7"/>
        <v>5905.181818181818</v>
      </c>
      <c r="R71">
        <v>0.6</v>
      </c>
      <c r="S71">
        <v>47</v>
      </c>
    </row>
    <row r="72" spans="10:20">
      <c r="J72">
        <v>12</v>
      </c>
      <c r="K72">
        <f t="shared" si="7"/>
        <v>5407.5</v>
      </c>
      <c r="L72">
        <f t="shared" si="7"/>
        <v>4471.416666666667</v>
      </c>
      <c r="M72">
        <f t="shared" si="7"/>
        <v>5866.5</v>
      </c>
      <c r="N72">
        <f t="shared" si="7"/>
        <v>5413.083333333333</v>
      </c>
      <c r="R72">
        <v>0.59</v>
      </c>
      <c r="S72">
        <v>47</v>
      </c>
    </row>
    <row r="73" spans="10:20">
      <c r="J73">
        <v>13</v>
      </c>
      <c r="K73">
        <f t="shared" si="7"/>
        <v>4991.5384615384619</v>
      </c>
      <c r="L73">
        <f t="shared" si="7"/>
        <v>4127.4615384615381</v>
      </c>
      <c r="M73">
        <f t="shared" si="7"/>
        <v>5415.2307692307695</v>
      </c>
      <c r="N73">
        <f t="shared" si="7"/>
        <v>4996.6923076923076</v>
      </c>
      <c r="R73">
        <v>0.57999999999999996</v>
      </c>
      <c r="S73">
        <v>47</v>
      </c>
    </row>
    <row r="74" spans="10:20">
      <c r="J74">
        <v>14</v>
      </c>
      <c r="K74">
        <f t="shared" si="7"/>
        <v>4635</v>
      </c>
      <c r="L74">
        <f t="shared" si="7"/>
        <v>3832.6428571428573</v>
      </c>
      <c r="M74">
        <f t="shared" si="7"/>
        <v>5028.4285714285716</v>
      </c>
      <c r="N74">
        <f t="shared" si="7"/>
        <v>4639.7857142857147</v>
      </c>
      <c r="R74">
        <v>0.56999999999999995</v>
      </c>
      <c r="S74">
        <v>47</v>
      </c>
    </row>
    <row r="75" spans="10:20">
      <c r="J75">
        <v>15</v>
      </c>
      <c r="K75">
        <f t="shared" si="7"/>
        <v>4326</v>
      </c>
      <c r="L75">
        <f t="shared" si="7"/>
        <v>3577.1333333333332</v>
      </c>
      <c r="M75">
        <f t="shared" si="7"/>
        <v>4693.2</v>
      </c>
      <c r="N75">
        <f t="shared" si="7"/>
        <v>4330.4666666666662</v>
      </c>
      <c r="R75">
        <v>0.56000000000000005</v>
      </c>
      <c r="S75">
        <v>47</v>
      </c>
    </row>
    <row r="76" spans="10:20">
      <c r="J76">
        <v>16</v>
      </c>
      <c r="K76">
        <f t="shared" si="7"/>
        <v>4055.625</v>
      </c>
      <c r="L76">
        <f t="shared" si="7"/>
        <v>3353.5625</v>
      </c>
      <c r="M76">
        <f t="shared" si="7"/>
        <v>4399.875</v>
      </c>
      <c r="N76">
        <f t="shared" si="7"/>
        <v>4059.8125</v>
      </c>
      <c r="R76">
        <v>0.55000000000000004</v>
      </c>
      <c r="S76">
        <v>47</v>
      </c>
    </row>
    <row r="77" spans="10:20">
      <c r="J77">
        <v>17</v>
      </c>
      <c r="K77">
        <f t="shared" si="7"/>
        <v>3817.0588235294117</v>
      </c>
      <c r="L77">
        <f t="shared" si="7"/>
        <v>3156.294117647059</v>
      </c>
      <c r="M77">
        <f t="shared" si="7"/>
        <v>4141.0588235294117</v>
      </c>
      <c r="N77">
        <f t="shared" si="7"/>
        <v>3821</v>
      </c>
      <c r="R77">
        <v>0.54</v>
      </c>
      <c r="S77">
        <v>47</v>
      </c>
    </row>
    <row r="78" spans="10:20">
      <c r="J78">
        <v>18</v>
      </c>
      <c r="K78">
        <f t="shared" si="7"/>
        <v>3605</v>
      </c>
      <c r="L78">
        <f t="shared" si="7"/>
        <v>2980.9444444444443</v>
      </c>
      <c r="M78">
        <f t="shared" si="7"/>
        <v>3911</v>
      </c>
      <c r="N78">
        <f t="shared" si="7"/>
        <v>3608.7222222222222</v>
      </c>
      <c r="R78">
        <v>0.53</v>
      </c>
      <c r="S78">
        <v>47</v>
      </c>
    </row>
    <row r="79" spans="10:20">
      <c r="J79">
        <v>19</v>
      </c>
      <c r="K79">
        <f t="shared" si="7"/>
        <v>3415.2631578947367</v>
      </c>
      <c r="L79">
        <f t="shared" si="7"/>
        <v>2824.0526315789475</v>
      </c>
      <c r="M79">
        <f t="shared" si="7"/>
        <v>3705.1578947368421</v>
      </c>
      <c r="N79">
        <f t="shared" si="7"/>
        <v>3418.7894736842104</v>
      </c>
      <c r="R79">
        <v>0.52</v>
      </c>
      <c r="S79">
        <v>47</v>
      </c>
    </row>
    <row r="80" spans="10:20">
      <c r="R80">
        <v>0.51</v>
      </c>
      <c r="S80">
        <v>47</v>
      </c>
    </row>
    <row r="81" spans="18:20">
      <c r="R81">
        <v>0.5</v>
      </c>
      <c r="S81">
        <v>47</v>
      </c>
    </row>
    <row r="82" spans="18:20">
      <c r="R82">
        <v>0.49</v>
      </c>
      <c r="S82">
        <v>47</v>
      </c>
    </row>
    <row r="83" spans="18:20">
      <c r="R83">
        <v>0.48</v>
      </c>
      <c r="S83">
        <v>47</v>
      </c>
    </row>
    <row r="84" spans="18:20">
      <c r="R84">
        <v>0.47</v>
      </c>
      <c r="S84">
        <v>47</v>
      </c>
    </row>
    <row r="85" spans="18:20">
      <c r="R85">
        <v>0.46</v>
      </c>
      <c r="S85">
        <v>47</v>
      </c>
    </row>
    <row r="86" spans="18:20">
      <c r="R86">
        <v>0.45</v>
      </c>
      <c r="S86">
        <v>47</v>
      </c>
    </row>
    <row r="87" spans="18:20">
      <c r="R87">
        <v>0.44</v>
      </c>
      <c r="S87">
        <v>47</v>
      </c>
    </row>
    <row r="88" spans="18:20">
      <c r="R88">
        <v>0.42999999999999899</v>
      </c>
      <c r="S88">
        <v>47</v>
      </c>
    </row>
    <row r="89" spans="18:20">
      <c r="R89">
        <v>0.41999999999999899</v>
      </c>
      <c r="S89">
        <v>47</v>
      </c>
    </row>
    <row r="90" spans="18:20">
      <c r="R90">
        <v>0.40999999999999898</v>
      </c>
      <c r="S90">
        <v>47</v>
      </c>
    </row>
    <row r="91" spans="18:20">
      <c r="R91">
        <v>0.39999999999999902</v>
      </c>
      <c r="S91">
        <v>47</v>
      </c>
    </row>
    <row r="92" spans="18:20">
      <c r="R92">
        <v>0.38999999999999901</v>
      </c>
      <c r="S92">
        <v>47</v>
      </c>
    </row>
    <row r="93" spans="18:20">
      <c r="R93">
        <v>0.37999999999999901</v>
      </c>
      <c r="S93">
        <v>47</v>
      </c>
    </row>
    <row r="94" spans="18:20">
      <c r="R94">
        <v>0.369999999999999</v>
      </c>
      <c r="S94">
        <v>47</v>
      </c>
    </row>
    <row r="95" spans="18:20">
      <c r="R95">
        <v>0.35999999999999899</v>
      </c>
      <c r="S95">
        <v>46</v>
      </c>
      <c r="T95" t="s">
        <v>38</v>
      </c>
    </row>
    <row r="96" spans="18:20">
      <c r="R96">
        <v>0.34999999999999898</v>
      </c>
      <c r="S96">
        <v>46</v>
      </c>
    </row>
    <row r="97" spans="18:19">
      <c r="R97">
        <v>0.33999999999999903</v>
      </c>
      <c r="S97">
        <v>46</v>
      </c>
    </row>
    <row r="98" spans="18:19">
      <c r="R98">
        <v>0.32999999999999902</v>
      </c>
      <c r="S98">
        <v>46</v>
      </c>
    </row>
    <row r="99" spans="18:19">
      <c r="R99">
        <v>0.31999999999999901</v>
      </c>
      <c r="S99">
        <v>46</v>
      </c>
    </row>
    <row r="100" spans="18:19">
      <c r="R100">
        <v>0.309999999999999</v>
      </c>
      <c r="S100">
        <v>46</v>
      </c>
    </row>
    <row r="101" spans="18:19">
      <c r="R101">
        <v>0.29999999999999899</v>
      </c>
      <c r="S101">
        <v>46</v>
      </c>
    </row>
    <row r="102" spans="18:19">
      <c r="R102">
        <v>0.28999999999999898</v>
      </c>
      <c r="S102">
        <v>46</v>
      </c>
    </row>
    <row r="103" spans="18:19">
      <c r="R103">
        <v>0.27999999999999903</v>
      </c>
      <c r="S103">
        <v>46</v>
      </c>
    </row>
    <row r="104" spans="18:19">
      <c r="R104">
        <v>0.26999999999999902</v>
      </c>
      <c r="S104">
        <v>46</v>
      </c>
    </row>
    <row r="105" spans="18:19">
      <c r="R105">
        <v>0.25999999999999901</v>
      </c>
      <c r="S105">
        <v>46</v>
      </c>
    </row>
    <row r="106" spans="18:19">
      <c r="R106">
        <v>0.249999999999999</v>
      </c>
      <c r="S106">
        <v>46</v>
      </c>
    </row>
    <row r="107" spans="18:19">
      <c r="R107">
        <v>0.23999999999999899</v>
      </c>
      <c r="S107">
        <v>46</v>
      </c>
    </row>
    <row r="108" spans="18:19">
      <c r="R108">
        <v>0.22999999999999901</v>
      </c>
      <c r="S108">
        <v>46</v>
      </c>
    </row>
    <row r="109" spans="18:19">
      <c r="R109">
        <v>0.219999999999999</v>
      </c>
      <c r="S109">
        <v>46</v>
      </c>
    </row>
    <row r="110" spans="18:19">
      <c r="R110">
        <v>0.20999999999999899</v>
      </c>
      <c r="S110">
        <v>46</v>
      </c>
    </row>
    <row r="111" spans="18:19">
      <c r="R111">
        <v>0.19999999999999901</v>
      </c>
      <c r="S111">
        <v>46</v>
      </c>
    </row>
    <row r="112" spans="18:19">
      <c r="R112">
        <v>0.189999999999999</v>
      </c>
      <c r="S112">
        <v>46</v>
      </c>
    </row>
    <row r="113" spans="18:20">
      <c r="R113">
        <v>0.17999999999999899</v>
      </c>
      <c r="S113">
        <v>46</v>
      </c>
    </row>
    <row r="114" spans="18:20">
      <c r="R114">
        <v>0.16999999999999901</v>
      </c>
      <c r="S114">
        <v>46</v>
      </c>
    </row>
    <row r="115" spans="18:20">
      <c r="R115">
        <v>0.159999999999999</v>
      </c>
      <c r="S115">
        <v>46</v>
      </c>
    </row>
    <row r="116" spans="18:20">
      <c r="R116">
        <v>0.149999999999999</v>
      </c>
      <c r="S116">
        <v>46</v>
      </c>
    </row>
    <row r="117" spans="18:20">
      <c r="R117">
        <v>0.13999999999999899</v>
      </c>
      <c r="S117">
        <v>46</v>
      </c>
    </row>
    <row r="118" spans="18:20">
      <c r="R118">
        <v>0.12999999999999901</v>
      </c>
      <c r="S118">
        <v>45</v>
      </c>
      <c r="T118" t="s">
        <v>38</v>
      </c>
    </row>
    <row r="119" spans="18:20">
      <c r="R119">
        <v>0.119999999999999</v>
      </c>
      <c r="S119">
        <v>45</v>
      </c>
    </row>
    <row r="120" spans="18:20">
      <c r="R120">
        <v>0.109999999999999</v>
      </c>
      <c r="S120">
        <v>45</v>
      </c>
    </row>
    <row r="121" spans="18:20">
      <c r="R121">
        <v>9.9999999999999006E-2</v>
      </c>
      <c r="S121">
        <v>45</v>
      </c>
    </row>
    <row r="122" spans="18:20">
      <c r="R122">
        <v>8.9999999999998997E-2</v>
      </c>
      <c r="S122">
        <v>45</v>
      </c>
    </row>
    <row r="123" spans="18:20">
      <c r="R123">
        <v>7.9999999999999002E-2</v>
      </c>
      <c r="S123">
        <v>45</v>
      </c>
    </row>
    <row r="124" spans="18:20">
      <c r="R124">
        <v>6.9999999999998994E-2</v>
      </c>
      <c r="S124">
        <v>45</v>
      </c>
    </row>
    <row r="125" spans="18:20">
      <c r="R125">
        <v>5.9999999999999103E-2</v>
      </c>
      <c r="S125">
        <v>45</v>
      </c>
    </row>
    <row r="126" spans="18:20">
      <c r="R126">
        <v>4.9999999999998997E-2</v>
      </c>
      <c r="S126">
        <v>45</v>
      </c>
    </row>
    <row r="127" spans="18:20">
      <c r="R127">
        <v>3.9999999999999002E-2</v>
      </c>
      <c r="S127">
        <v>45</v>
      </c>
    </row>
    <row r="128" spans="18:20">
      <c r="R128">
        <v>2.9999999999999E-2</v>
      </c>
      <c r="S128">
        <v>45</v>
      </c>
    </row>
    <row r="129" spans="18:19">
      <c r="R129">
        <v>1.9999999999999001E-2</v>
      </c>
      <c r="S129">
        <v>45</v>
      </c>
    </row>
    <row r="130" spans="18:19">
      <c r="R130">
        <v>9.9999999999990097E-3</v>
      </c>
      <c r="S130">
        <v>45</v>
      </c>
    </row>
    <row r="131" spans="18:19">
      <c r="R131">
        <v>0</v>
      </c>
      <c r="S131">
        <v>45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tabSelected="1" workbookViewId="0"/>
  </sheetViews>
  <sheetFormatPr baseColWidth="10" defaultRowHeight="15" x14ac:dyDescent="0"/>
  <sheetData>
    <row r="1" spans="1:7">
      <c r="A1" t="s">
        <v>26</v>
      </c>
    </row>
    <row r="4" spans="1:7">
      <c r="B4" t="s">
        <v>1</v>
      </c>
      <c r="C4" t="s">
        <v>2</v>
      </c>
      <c r="D4" t="s">
        <v>3</v>
      </c>
      <c r="E4" t="s">
        <v>4</v>
      </c>
      <c r="G4" t="s">
        <v>18</v>
      </c>
    </row>
    <row r="5" spans="1:7">
      <c r="B5">
        <v>334757</v>
      </c>
      <c r="C5">
        <v>105627</v>
      </c>
      <c r="D5">
        <v>95445</v>
      </c>
      <c r="E5">
        <v>194517</v>
      </c>
      <c r="G5">
        <f>LARGE(B9:E68,100)</f>
        <v>7204.333333333333</v>
      </c>
    </row>
    <row r="6" spans="1:7">
      <c r="B6" s="2">
        <f>INT(B5/$G$5)</f>
        <v>46</v>
      </c>
      <c r="C6" s="2">
        <f>INT(C5/$G$5)</f>
        <v>14</v>
      </c>
      <c r="D6" s="2">
        <f>INT(D5/$G$5)</f>
        <v>13</v>
      </c>
      <c r="E6" s="2">
        <f>INT(E5/$G$5)</f>
        <v>27</v>
      </c>
    </row>
    <row r="9" spans="1:7">
      <c r="A9">
        <v>1</v>
      </c>
      <c r="B9">
        <f>B5</f>
        <v>334757</v>
      </c>
      <c r="C9">
        <f>C5</f>
        <v>105627</v>
      </c>
      <c r="D9">
        <f>D5</f>
        <v>95445</v>
      </c>
      <c r="E9">
        <f>E5</f>
        <v>194517</v>
      </c>
    </row>
    <row r="10" spans="1:7">
      <c r="A10">
        <v>2</v>
      </c>
      <c r="B10">
        <f>B$9/$A10</f>
        <v>167378.5</v>
      </c>
      <c r="C10">
        <f t="shared" ref="C10:E25" si="0">C$9/$A10</f>
        <v>52813.5</v>
      </c>
      <c r="D10">
        <f t="shared" si="0"/>
        <v>47722.5</v>
      </c>
      <c r="E10">
        <f t="shared" si="0"/>
        <v>97258.5</v>
      </c>
    </row>
    <row r="11" spans="1:7">
      <c r="A11">
        <v>3</v>
      </c>
      <c r="B11">
        <f t="shared" ref="B11:E42" si="1">B$9/$A11</f>
        <v>111585.66666666667</v>
      </c>
      <c r="C11">
        <f t="shared" si="0"/>
        <v>35209</v>
      </c>
      <c r="D11">
        <f t="shared" si="0"/>
        <v>31815</v>
      </c>
      <c r="E11">
        <f t="shared" si="0"/>
        <v>64839</v>
      </c>
    </row>
    <row r="12" spans="1:7">
      <c r="A12">
        <v>4</v>
      </c>
      <c r="B12">
        <f t="shared" si="1"/>
        <v>83689.25</v>
      </c>
      <c r="C12">
        <f t="shared" si="0"/>
        <v>26406.75</v>
      </c>
      <c r="D12">
        <f t="shared" si="0"/>
        <v>23861.25</v>
      </c>
      <c r="E12">
        <f t="shared" si="0"/>
        <v>48629.25</v>
      </c>
    </row>
    <row r="13" spans="1:7">
      <c r="A13">
        <v>5</v>
      </c>
      <c r="B13">
        <f t="shared" si="1"/>
        <v>66951.399999999994</v>
      </c>
      <c r="C13">
        <f t="shared" si="0"/>
        <v>21125.4</v>
      </c>
      <c r="D13">
        <f t="shared" si="0"/>
        <v>19089</v>
      </c>
      <c r="E13">
        <f t="shared" si="0"/>
        <v>38903.4</v>
      </c>
    </row>
    <row r="14" spans="1:7">
      <c r="A14">
        <v>6</v>
      </c>
      <c r="B14">
        <f t="shared" si="1"/>
        <v>55792.833333333336</v>
      </c>
      <c r="C14">
        <f t="shared" si="0"/>
        <v>17604.5</v>
      </c>
      <c r="D14">
        <f t="shared" si="0"/>
        <v>15907.5</v>
      </c>
      <c r="E14">
        <f t="shared" si="0"/>
        <v>32419.5</v>
      </c>
    </row>
    <row r="15" spans="1:7">
      <c r="A15">
        <v>7</v>
      </c>
      <c r="B15">
        <f t="shared" si="1"/>
        <v>47822.428571428572</v>
      </c>
      <c r="C15">
        <f t="shared" si="0"/>
        <v>15089.571428571429</v>
      </c>
      <c r="D15">
        <f t="shared" si="0"/>
        <v>13635</v>
      </c>
      <c r="E15">
        <f t="shared" si="0"/>
        <v>27788.142857142859</v>
      </c>
    </row>
    <row r="16" spans="1:7">
      <c r="A16">
        <v>8</v>
      </c>
      <c r="B16">
        <f t="shared" si="1"/>
        <v>41844.625</v>
      </c>
      <c r="C16">
        <f t="shared" si="0"/>
        <v>13203.375</v>
      </c>
      <c r="D16">
        <f t="shared" si="0"/>
        <v>11930.625</v>
      </c>
      <c r="E16">
        <f t="shared" si="0"/>
        <v>24314.625</v>
      </c>
    </row>
    <row r="17" spans="1:5">
      <c r="A17">
        <v>9</v>
      </c>
      <c r="B17">
        <f t="shared" si="1"/>
        <v>37195.222222222219</v>
      </c>
      <c r="C17">
        <f t="shared" si="0"/>
        <v>11736.333333333334</v>
      </c>
      <c r="D17">
        <f t="shared" si="0"/>
        <v>10605</v>
      </c>
      <c r="E17">
        <f t="shared" si="0"/>
        <v>21613</v>
      </c>
    </row>
    <row r="18" spans="1:5">
      <c r="A18">
        <v>10</v>
      </c>
      <c r="B18">
        <f t="shared" si="1"/>
        <v>33475.699999999997</v>
      </c>
      <c r="C18">
        <f t="shared" si="0"/>
        <v>10562.7</v>
      </c>
      <c r="D18">
        <f t="shared" si="0"/>
        <v>9544.5</v>
      </c>
      <c r="E18">
        <f t="shared" si="0"/>
        <v>19451.7</v>
      </c>
    </row>
    <row r="19" spans="1:5">
      <c r="A19">
        <v>11</v>
      </c>
      <c r="B19">
        <f t="shared" si="1"/>
        <v>30432.454545454544</v>
      </c>
      <c r="C19">
        <f t="shared" si="0"/>
        <v>9602.454545454546</v>
      </c>
      <c r="D19">
        <f t="shared" si="0"/>
        <v>8676.818181818182</v>
      </c>
      <c r="E19">
        <f t="shared" si="0"/>
        <v>17683.363636363636</v>
      </c>
    </row>
    <row r="20" spans="1:5">
      <c r="A20">
        <v>12</v>
      </c>
      <c r="B20">
        <f t="shared" si="1"/>
        <v>27896.416666666668</v>
      </c>
      <c r="C20">
        <f t="shared" si="0"/>
        <v>8802.25</v>
      </c>
      <c r="D20">
        <f t="shared" si="0"/>
        <v>7953.75</v>
      </c>
      <c r="E20">
        <f t="shared" si="0"/>
        <v>16209.75</v>
      </c>
    </row>
    <row r="21" spans="1:5">
      <c r="A21">
        <v>13</v>
      </c>
      <c r="B21">
        <f t="shared" si="1"/>
        <v>25750.538461538461</v>
      </c>
      <c r="C21">
        <f t="shared" si="0"/>
        <v>8125.1538461538457</v>
      </c>
      <c r="D21">
        <f t="shared" si="0"/>
        <v>7341.9230769230771</v>
      </c>
      <c r="E21">
        <f t="shared" si="0"/>
        <v>14962.846153846154</v>
      </c>
    </row>
    <row r="22" spans="1:5">
      <c r="A22">
        <v>14</v>
      </c>
      <c r="B22">
        <f t="shared" si="1"/>
        <v>23911.214285714286</v>
      </c>
      <c r="C22">
        <f t="shared" si="0"/>
        <v>7544.7857142857147</v>
      </c>
      <c r="D22">
        <f t="shared" si="0"/>
        <v>6817.5</v>
      </c>
      <c r="E22">
        <f t="shared" si="0"/>
        <v>13894.071428571429</v>
      </c>
    </row>
    <row r="23" spans="1:5">
      <c r="A23">
        <v>15</v>
      </c>
      <c r="B23">
        <f t="shared" si="1"/>
        <v>22317.133333333335</v>
      </c>
      <c r="C23">
        <f t="shared" si="0"/>
        <v>7041.8</v>
      </c>
      <c r="D23">
        <f t="shared" si="0"/>
        <v>6363</v>
      </c>
      <c r="E23">
        <f t="shared" si="0"/>
        <v>12967.8</v>
      </c>
    </row>
    <row r="24" spans="1:5">
      <c r="A24">
        <v>16</v>
      </c>
      <c r="B24">
        <f t="shared" si="1"/>
        <v>20922.3125</v>
      </c>
      <c r="C24">
        <f t="shared" si="0"/>
        <v>6601.6875</v>
      </c>
      <c r="D24">
        <f t="shared" si="0"/>
        <v>5965.3125</v>
      </c>
      <c r="E24">
        <f t="shared" si="0"/>
        <v>12157.3125</v>
      </c>
    </row>
    <row r="25" spans="1:5">
      <c r="A25">
        <v>17</v>
      </c>
      <c r="B25">
        <f t="shared" si="1"/>
        <v>19691.588235294119</v>
      </c>
      <c r="C25">
        <f t="shared" si="0"/>
        <v>6213.3529411764703</v>
      </c>
      <c r="D25">
        <f t="shared" si="0"/>
        <v>5614.411764705882</v>
      </c>
      <c r="E25">
        <f t="shared" si="0"/>
        <v>11442.176470588236</v>
      </c>
    </row>
    <row r="26" spans="1:5">
      <c r="A26">
        <v>18</v>
      </c>
      <c r="B26">
        <f t="shared" si="1"/>
        <v>18597.611111111109</v>
      </c>
      <c r="C26">
        <f t="shared" si="1"/>
        <v>5868.166666666667</v>
      </c>
      <c r="D26">
        <f t="shared" si="1"/>
        <v>5302.5</v>
      </c>
      <c r="E26">
        <f t="shared" si="1"/>
        <v>10806.5</v>
      </c>
    </row>
    <row r="27" spans="1:5">
      <c r="A27">
        <v>19</v>
      </c>
      <c r="B27">
        <f t="shared" si="1"/>
        <v>17618.78947368421</v>
      </c>
      <c r="C27">
        <f t="shared" si="1"/>
        <v>5559.3157894736842</v>
      </c>
      <c r="D27">
        <f t="shared" si="1"/>
        <v>5023.4210526315792</v>
      </c>
      <c r="E27">
        <f t="shared" si="1"/>
        <v>10237.736842105263</v>
      </c>
    </row>
    <row r="28" spans="1:5">
      <c r="A28">
        <v>20</v>
      </c>
      <c r="B28">
        <f t="shared" si="1"/>
        <v>16737.849999999999</v>
      </c>
      <c r="C28">
        <f t="shared" si="1"/>
        <v>5281.35</v>
      </c>
      <c r="D28">
        <f t="shared" si="1"/>
        <v>4772.25</v>
      </c>
      <c r="E28">
        <f t="shared" si="1"/>
        <v>9725.85</v>
      </c>
    </row>
    <row r="29" spans="1:5">
      <c r="A29">
        <v>21</v>
      </c>
      <c r="B29">
        <f t="shared" si="1"/>
        <v>15940.809523809523</v>
      </c>
      <c r="C29">
        <f t="shared" si="1"/>
        <v>5029.8571428571431</v>
      </c>
      <c r="D29">
        <f t="shared" si="1"/>
        <v>4545</v>
      </c>
      <c r="E29">
        <f t="shared" si="1"/>
        <v>9262.7142857142862</v>
      </c>
    </row>
    <row r="30" spans="1:5">
      <c r="A30">
        <v>22</v>
      </c>
      <c r="B30">
        <f t="shared" si="1"/>
        <v>15216.227272727272</v>
      </c>
      <c r="C30">
        <f t="shared" si="1"/>
        <v>4801.227272727273</v>
      </c>
      <c r="D30">
        <f t="shared" si="1"/>
        <v>4338.409090909091</v>
      </c>
      <c r="E30">
        <f t="shared" si="1"/>
        <v>8841.681818181818</v>
      </c>
    </row>
    <row r="31" spans="1:5">
      <c r="A31">
        <v>23</v>
      </c>
      <c r="B31">
        <f t="shared" si="1"/>
        <v>14554.652173913044</v>
      </c>
      <c r="C31">
        <f t="shared" si="1"/>
        <v>4592.478260869565</v>
      </c>
      <c r="D31">
        <f t="shared" si="1"/>
        <v>4149.782608695652</v>
      </c>
      <c r="E31">
        <f t="shared" si="1"/>
        <v>8457.2608695652179</v>
      </c>
    </row>
    <row r="32" spans="1:5">
      <c r="A32">
        <v>24</v>
      </c>
      <c r="B32">
        <f t="shared" si="1"/>
        <v>13948.208333333334</v>
      </c>
      <c r="C32">
        <f t="shared" si="1"/>
        <v>4401.125</v>
      </c>
      <c r="D32">
        <f t="shared" si="1"/>
        <v>3976.875</v>
      </c>
      <c r="E32">
        <f t="shared" si="1"/>
        <v>8104.875</v>
      </c>
    </row>
    <row r="33" spans="1:5">
      <c r="A33">
        <v>25</v>
      </c>
      <c r="B33">
        <f t="shared" si="1"/>
        <v>13390.28</v>
      </c>
      <c r="C33">
        <f t="shared" si="1"/>
        <v>4225.08</v>
      </c>
      <c r="D33">
        <f t="shared" si="1"/>
        <v>3817.8</v>
      </c>
      <c r="E33">
        <f t="shared" si="1"/>
        <v>7780.68</v>
      </c>
    </row>
    <row r="34" spans="1:5">
      <c r="A34">
        <v>26</v>
      </c>
      <c r="B34">
        <f t="shared" si="1"/>
        <v>12875.26923076923</v>
      </c>
      <c r="C34">
        <f t="shared" si="1"/>
        <v>4062.5769230769229</v>
      </c>
      <c r="D34">
        <f t="shared" si="1"/>
        <v>3670.9615384615386</v>
      </c>
      <c r="E34">
        <f t="shared" si="1"/>
        <v>7481.4230769230771</v>
      </c>
    </row>
    <row r="35" spans="1:5">
      <c r="A35">
        <v>27</v>
      </c>
      <c r="B35">
        <f t="shared" si="1"/>
        <v>12398.407407407407</v>
      </c>
      <c r="C35">
        <f t="shared" si="1"/>
        <v>3912.1111111111113</v>
      </c>
      <c r="D35">
        <f t="shared" si="1"/>
        <v>3535</v>
      </c>
      <c r="E35">
        <f t="shared" si="1"/>
        <v>7204.333333333333</v>
      </c>
    </row>
    <row r="36" spans="1:5">
      <c r="A36">
        <v>28</v>
      </c>
      <c r="B36">
        <f t="shared" si="1"/>
        <v>11955.607142857143</v>
      </c>
      <c r="C36">
        <f t="shared" si="1"/>
        <v>3772.3928571428573</v>
      </c>
      <c r="D36">
        <f t="shared" si="1"/>
        <v>3408.75</v>
      </c>
      <c r="E36">
        <f t="shared" si="1"/>
        <v>6947.0357142857147</v>
      </c>
    </row>
    <row r="37" spans="1:5">
      <c r="A37">
        <v>29</v>
      </c>
      <c r="B37">
        <f t="shared" si="1"/>
        <v>11543.344827586207</v>
      </c>
      <c r="C37">
        <f t="shared" si="1"/>
        <v>3642.3103448275861</v>
      </c>
      <c r="D37">
        <f t="shared" si="1"/>
        <v>3291.2068965517242</v>
      </c>
      <c r="E37">
        <f t="shared" si="1"/>
        <v>6707.4827586206893</v>
      </c>
    </row>
    <row r="38" spans="1:5">
      <c r="A38">
        <v>30</v>
      </c>
      <c r="B38">
        <f t="shared" si="1"/>
        <v>11158.566666666668</v>
      </c>
      <c r="C38">
        <f t="shared" si="1"/>
        <v>3520.9</v>
      </c>
      <c r="D38">
        <f t="shared" si="1"/>
        <v>3181.5</v>
      </c>
      <c r="E38">
        <f t="shared" si="1"/>
        <v>6483.9</v>
      </c>
    </row>
    <row r="39" spans="1:5">
      <c r="A39">
        <v>31</v>
      </c>
      <c r="B39">
        <f t="shared" si="1"/>
        <v>10798.612903225807</v>
      </c>
      <c r="C39">
        <f t="shared" si="1"/>
        <v>3407.3225806451615</v>
      </c>
      <c r="D39">
        <f t="shared" si="1"/>
        <v>3078.8709677419356</v>
      </c>
      <c r="E39">
        <f t="shared" si="1"/>
        <v>6274.7419354838712</v>
      </c>
    </row>
    <row r="40" spans="1:5">
      <c r="A40">
        <v>32</v>
      </c>
      <c r="B40">
        <f t="shared" si="1"/>
        <v>10461.15625</v>
      </c>
      <c r="C40">
        <f t="shared" si="1"/>
        <v>3300.84375</v>
      </c>
      <c r="D40">
        <f t="shared" si="1"/>
        <v>2982.65625</v>
      </c>
      <c r="E40">
        <f t="shared" si="1"/>
        <v>6078.65625</v>
      </c>
    </row>
    <row r="41" spans="1:5">
      <c r="A41">
        <v>33</v>
      </c>
      <c r="B41">
        <f t="shared" si="1"/>
        <v>10144.151515151516</v>
      </c>
      <c r="C41">
        <f t="shared" si="1"/>
        <v>3200.818181818182</v>
      </c>
      <c r="D41">
        <f t="shared" si="1"/>
        <v>2892.2727272727275</v>
      </c>
      <c r="E41">
        <f t="shared" si="1"/>
        <v>5894.454545454545</v>
      </c>
    </row>
    <row r="42" spans="1:5">
      <c r="A42">
        <v>34</v>
      </c>
      <c r="B42">
        <f t="shared" si="1"/>
        <v>9845.7941176470595</v>
      </c>
      <c r="C42">
        <f t="shared" si="1"/>
        <v>3106.6764705882351</v>
      </c>
      <c r="D42">
        <f t="shared" si="1"/>
        <v>2807.205882352941</v>
      </c>
      <c r="E42">
        <f t="shared" si="1"/>
        <v>5721.088235294118</v>
      </c>
    </row>
    <row r="43" spans="1:5">
      <c r="A43">
        <v>35</v>
      </c>
      <c r="B43">
        <f t="shared" ref="B43:E68" si="2">B$9/$A43</f>
        <v>9564.4857142857145</v>
      </c>
      <c r="C43">
        <f t="shared" si="2"/>
        <v>3017.9142857142856</v>
      </c>
      <c r="D43">
        <f t="shared" si="2"/>
        <v>2727</v>
      </c>
      <c r="E43">
        <f t="shared" si="2"/>
        <v>5557.6285714285714</v>
      </c>
    </row>
    <row r="44" spans="1:5">
      <c r="A44">
        <v>36</v>
      </c>
      <c r="B44">
        <f t="shared" si="2"/>
        <v>9298.8055555555547</v>
      </c>
      <c r="C44">
        <f t="shared" si="2"/>
        <v>2934.0833333333335</v>
      </c>
      <c r="D44">
        <f t="shared" si="2"/>
        <v>2651.25</v>
      </c>
      <c r="E44">
        <f t="shared" si="2"/>
        <v>5403.25</v>
      </c>
    </row>
    <row r="45" spans="1:5">
      <c r="A45">
        <v>37</v>
      </c>
      <c r="B45">
        <f t="shared" si="2"/>
        <v>9047.4864864864867</v>
      </c>
      <c r="C45">
        <f t="shared" si="2"/>
        <v>2854.7837837837837</v>
      </c>
      <c r="D45">
        <f t="shared" si="2"/>
        <v>2579.5945945945946</v>
      </c>
      <c r="E45">
        <f t="shared" si="2"/>
        <v>5257.2162162162158</v>
      </c>
    </row>
    <row r="46" spans="1:5">
      <c r="A46">
        <v>38</v>
      </c>
      <c r="B46">
        <f t="shared" si="2"/>
        <v>8809.394736842105</v>
      </c>
      <c r="C46">
        <f t="shared" si="2"/>
        <v>2779.6578947368421</v>
      </c>
      <c r="D46">
        <f t="shared" si="2"/>
        <v>2511.7105263157896</v>
      </c>
      <c r="E46">
        <f t="shared" si="2"/>
        <v>5118.8684210526317</v>
      </c>
    </row>
    <row r="47" spans="1:5">
      <c r="A47">
        <v>39</v>
      </c>
      <c r="B47">
        <f t="shared" si="2"/>
        <v>8583.5128205128203</v>
      </c>
      <c r="C47">
        <f t="shared" si="2"/>
        <v>2708.3846153846152</v>
      </c>
      <c r="D47">
        <f t="shared" si="2"/>
        <v>2447.3076923076924</v>
      </c>
      <c r="E47">
        <f t="shared" si="2"/>
        <v>4987.6153846153848</v>
      </c>
    </row>
    <row r="48" spans="1:5">
      <c r="A48">
        <v>40</v>
      </c>
      <c r="B48">
        <f t="shared" si="2"/>
        <v>8368.9249999999993</v>
      </c>
      <c r="C48">
        <f t="shared" si="2"/>
        <v>2640.6750000000002</v>
      </c>
      <c r="D48">
        <f t="shared" si="2"/>
        <v>2386.125</v>
      </c>
      <c r="E48">
        <f t="shared" si="2"/>
        <v>4862.9250000000002</v>
      </c>
    </row>
    <row r="49" spans="1:5">
      <c r="A49">
        <v>41</v>
      </c>
      <c r="B49">
        <f t="shared" si="2"/>
        <v>8164.8048780487807</v>
      </c>
      <c r="C49">
        <f t="shared" si="2"/>
        <v>2576.268292682927</v>
      </c>
      <c r="D49">
        <f t="shared" si="2"/>
        <v>2327.9268292682927</v>
      </c>
      <c r="E49">
        <f t="shared" si="2"/>
        <v>4744.3170731707314</v>
      </c>
    </row>
    <row r="50" spans="1:5">
      <c r="A50">
        <v>42</v>
      </c>
      <c r="B50">
        <f t="shared" si="2"/>
        <v>7970.4047619047615</v>
      </c>
      <c r="C50">
        <f t="shared" si="2"/>
        <v>2514.9285714285716</v>
      </c>
      <c r="D50">
        <f t="shared" si="2"/>
        <v>2272.5</v>
      </c>
      <c r="E50">
        <f t="shared" si="2"/>
        <v>4631.3571428571431</v>
      </c>
    </row>
    <row r="51" spans="1:5">
      <c r="A51">
        <v>43</v>
      </c>
      <c r="B51">
        <f t="shared" si="2"/>
        <v>7785.0465116279074</v>
      </c>
      <c r="C51">
        <f t="shared" si="2"/>
        <v>2456.4418604651164</v>
      </c>
      <c r="D51">
        <f t="shared" si="2"/>
        <v>2219.6511627906975</v>
      </c>
      <c r="E51">
        <f t="shared" si="2"/>
        <v>4523.6511627906975</v>
      </c>
    </row>
    <row r="52" spans="1:5">
      <c r="A52">
        <v>44</v>
      </c>
      <c r="B52">
        <f t="shared" si="2"/>
        <v>7608.113636363636</v>
      </c>
      <c r="C52">
        <f t="shared" si="2"/>
        <v>2400.6136363636365</v>
      </c>
      <c r="D52">
        <f t="shared" si="2"/>
        <v>2169.2045454545455</v>
      </c>
      <c r="E52">
        <f t="shared" si="2"/>
        <v>4420.840909090909</v>
      </c>
    </row>
    <row r="53" spans="1:5">
      <c r="A53">
        <v>45</v>
      </c>
      <c r="B53">
        <f t="shared" si="2"/>
        <v>7439.0444444444447</v>
      </c>
      <c r="C53">
        <f t="shared" si="2"/>
        <v>2347.2666666666669</v>
      </c>
      <c r="D53">
        <f t="shared" si="2"/>
        <v>2121</v>
      </c>
      <c r="E53">
        <f t="shared" si="2"/>
        <v>4322.6000000000004</v>
      </c>
    </row>
    <row r="54" spans="1:5">
      <c r="A54">
        <v>46</v>
      </c>
      <c r="B54">
        <f t="shared" si="2"/>
        <v>7277.326086956522</v>
      </c>
      <c r="C54">
        <f t="shared" si="2"/>
        <v>2296.2391304347825</v>
      </c>
      <c r="D54">
        <f t="shared" si="2"/>
        <v>2074.891304347826</v>
      </c>
      <c r="E54">
        <f t="shared" si="2"/>
        <v>4228.630434782609</v>
      </c>
    </row>
    <row r="55" spans="1:5">
      <c r="A55">
        <v>47</v>
      </c>
      <c r="B55">
        <f t="shared" si="2"/>
        <v>7122.489361702128</v>
      </c>
      <c r="C55">
        <f t="shared" si="2"/>
        <v>2247.3829787234044</v>
      </c>
      <c r="D55">
        <f t="shared" si="2"/>
        <v>2030.7446808510638</v>
      </c>
      <c r="E55">
        <f t="shared" si="2"/>
        <v>4138.6595744680853</v>
      </c>
    </row>
    <row r="56" spans="1:5">
      <c r="A56">
        <v>48</v>
      </c>
      <c r="B56">
        <f t="shared" si="2"/>
        <v>6974.104166666667</v>
      </c>
      <c r="C56">
        <f t="shared" si="2"/>
        <v>2200.5625</v>
      </c>
      <c r="D56">
        <f t="shared" si="2"/>
        <v>1988.4375</v>
      </c>
      <c r="E56">
        <f t="shared" si="2"/>
        <v>4052.4375</v>
      </c>
    </row>
    <row r="57" spans="1:5">
      <c r="A57">
        <v>49</v>
      </c>
      <c r="B57">
        <f t="shared" si="2"/>
        <v>6831.7755102040819</v>
      </c>
      <c r="C57">
        <f t="shared" si="2"/>
        <v>2155.6530612244896</v>
      </c>
      <c r="D57">
        <f t="shared" si="2"/>
        <v>1947.8571428571429</v>
      </c>
      <c r="E57">
        <f t="shared" si="2"/>
        <v>3969.7346938775509</v>
      </c>
    </row>
    <row r="58" spans="1:5">
      <c r="A58">
        <v>50</v>
      </c>
      <c r="B58">
        <f t="shared" si="2"/>
        <v>6695.14</v>
      </c>
      <c r="C58">
        <f t="shared" si="2"/>
        <v>2112.54</v>
      </c>
      <c r="D58">
        <f t="shared" si="2"/>
        <v>1908.9</v>
      </c>
      <c r="E58">
        <f t="shared" si="2"/>
        <v>3890.34</v>
      </c>
    </row>
    <row r="59" spans="1:5">
      <c r="A59">
        <v>51</v>
      </c>
      <c r="B59">
        <f t="shared" si="2"/>
        <v>6563.8627450980393</v>
      </c>
      <c r="C59">
        <f t="shared" si="2"/>
        <v>2071.1176470588234</v>
      </c>
      <c r="D59">
        <f t="shared" si="2"/>
        <v>1871.4705882352941</v>
      </c>
      <c r="E59">
        <f t="shared" si="2"/>
        <v>3814.0588235294117</v>
      </c>
    </row>
    <row r="60" spans="1:5">
      <c r="A60">
        <v>52</v>
      </c>
      <c r="B60">
        <f t="shared" si="2"/>
        <v>6437.6346153846152</v>
      </c>
      <c r="C60">
        <f t="shared" si="2"/>
        <v>2031.2884615384614</v>
      </c>
      <c r="D60">
        <f t="shared" si="2"/>
        <v>1835.4807692307693</v>
      </c>
      <c r="E60">
        <f t="shared" si="2"/>
        <v>3740.7115384615386</v>
      </c>
    </row>
    <row r="61" spans="1:5">
      <c r="A61">
        <v>53</v>
      </c>
      <c r="B61">
        <f t="shared" si="2"/>
        <v>6316.1698113207549</v>
      </c>
      <c r="C61">
        <f t="shared" si="2"/>
        <v>1992.9622641509434</v>
      </c>
      <c r="D61">
        <f t="shared" si="2"/>
        <v>1800.8490566037735</v>
      </c>
      <c r="E61">
        <f t="shared" si="2"/>
        <v>3670.132075471698</v>
      </c>
    </row>
    <row r="62" spans="1:5">
      <c r="A62">
        <v>54</v>
      </c>
      <c r="B62">
        <f t="shared" si="2"/>
        <v>6199.2037037037035</v>
      </c>
      <c r="C62">
        <f t="shared" si="2"/>
        <v>1956.0555555555557</v>
      </c>
      <c r="D62">
        <f t="shared" si="2"/>
        <v>1767.5</v>
      </c>
      <c r="E62">
        <f t="shared" si="2"/>
        <v>3602.1666666666665</v>
      </c>
    </row>
    <row r="63" spans="1:5">
      <c r="A63">
        <v>55</v>
      </c>
      <c r="B63">
        <f t="shared" si="2"/>
        <v>6086.4909090909086</v>
      </c>
      <c r="C63">
        <f t="shared" si="2"/>
        <v>1920.4909090909091</v>
      </c>
      <c r="D63">
        <f t="shared" si="2"/>
        <v>1735.3636363636363</v>
      </c>
      <c r="E63">
        <f t="shared" si="2"/>
        <v>3536.6727272727271</v>
      </c>
    </row>
    <row r="64" spans="1:5">
      <c r="A64">
        <v>56</v>
      </c>
      <c r="B64">
        <f t="shared" si="2"/>
        <v>5977.8035714285716</v>
      </c>
      <c r="C64">
        <f t="shared" si="2"/>
        <v>1886.1964285714287</v>
      </c>
      <c r="D64">
        <f t="shared" si="2"/>
        <v>1704.375</v>
      </c>
      <c r="E64">
        <f t="shared" si="2"/>
        <v>3473.5178571428573</v>
      </c>
    </row>
    <row r="65" spans="1:5">
      <c r="A65">
        <v>57</v>
      </c>
      <c r="B65">
        <f t="shared" si="2"/>
        <v>5872.9298245614036</v>
      </c>
      <c r="C65">
        <f t="shared" si="2"/>
        <v>1853.1052631578948</v>
      </c>
      <c r="D65">
        <f t="shared" si="2"/>
        <v>1674.4736842105262</v>
      </c>
      <c r="E65">
        <f t="shared" si="2"/>
        <v>3412.5789473684213</v>
      </c>
    </row>
    <row r="66" spans="1:5">
      <c r="A66">
        <v>58</v>
      </c>
      <c r="B66">
        <f t="shared" si="2"/>
        <v>5771.6724137931033</v>
      </c>
      <c r="C66">
        <f t="shared" si="2"/>
        <v>1821.155172413793</v>
      </c>
      <c r="D66">
        <f t="shared" si="2"/>
        <v>1645.6034482758621</v>
      </c>
      <c r="E66">
        <f t="shared" si="2"/>
        <v>3353.7413793103447</v>
      </c>
    </row>
    <row r="67" spans="1:5">
      <c r="A67">
        <v>59</v>
      </c>
      <c r="B67">
        <f t="shared" si="2"/>
        <v>5673.8474576271183</v>
      </c>
      <c r="C67">
        <f t="shared" si="2"/>
        <v>1790.2881355932204</v>
      </c>
      <c r="D67">
        <f t="shared" si="2"/>
        <v>1617.7118644067796</v>
      </c>
      <c r="E67">
        <f t="shared" si="2"/>
        <v>3296.898305084746</v>
      </c>
    </row>
    <row r="68" spans="1:5">
      <c r="A68">
        <v>60</v>
      </c>
      <c r="B68">
        <f t="shared" si="2"/>
        <v>5579.2833333333338</v>
      </c>
      <c r="C68">
        <f t="shared" si="2"/>
        <v>1760.45</v>
      </c>
      <c r="D68">
        <f t="shared" si="2"/>
        <v>1590.75</v>
      </c>
      <c r="E68">
        <f t="shared" si="2"/>
        <v>3241.95</v>
      </c>
    </row>
  </sheetData>
  <conditionalFormatting sqref="B9:E68">
    <cfRule type="cellIs" dxfId="1" priority="2" operator="greaterThan">
      <formula>$G$5</formula>
    </cfRule>
    <cfRule type="cellIs" dxfId="0" priority="1" operator="equal">
      <formula>$G$5</formula>
    </cfRule>
  </conditionalFormatting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1"/>
  <sheetViews>
    <sheetView workbookViewId="0">
      <selection activeCell="I12" sqref="I12"/>
    </sheetView>
  </sheetViews>
  <sheetFormatPr baseColWidth="10" defaultRowHeight="15" x14ac:dyDescent="0"/>
  <sheetData>
    <row r="1" spans="1:31">
      <c r="A1" t="s">
        <v>23</v>
      </c>
      <c r="L1" t="s">
        <v>42</v>
      </c>
      <c r="N1" s="5"/>
    </row>
    <row r="3" spans="1:31">
      <c r="A3" t="s">
        <v>0</v>
      </c>
      <c r="B3" t="s">
        <v>15</v>
      </c>
      <c r="C3" t="s">
        <v>12</v>
      </c>
      <c r="E3" t="s">
        <v>1</v>
      </c>
      <c r="F3" t="s">
        <v>2</v>
      </c>
      <c r="G3" t="s">
        <v>3</v>
      </c>
      <c r="H3" t="s">
        <v>4</v>
      </c>
      <c r="I3" t="s">
        <v>27</v>
      </c>
      <c r="L3" t="s">
        <v>1</v>
      </c>
      <c r="M3" t="s">
        <v>2</v>
      </c>
      <c r="N3" t="s">
        <v>3</v>
      </c>
      <c r="O3" t="s">
        <v>4</v>
      </c>
      <c r="P3" t="s">
        <v>27</v>
      </c>
      <c r="T3" t="s">
        <v>1</v>
      </c>
      <c r="U3" t="s">
        <v>2</v>
      </c>
      <c r="V3" t="s">
        <v>3</v>
      </c>
      <c r="W3" t="s">
        <v>4</v>
      </c>
      <c r="X3" t="s">
        <v>27</v>
      </c>
      <c r="AA3" t="s">
        <v>39</v>
      </c>
    </row>
    <row r="4" spans="1:31">
      <c r="AA4" t="s">
        <v>36</v>
      </c>
      <c r="AB4" t="s">
        <v>37</v>
      </c>
      <c r="AE4">
        <v>0</v>
      </c>
    </row>
    <row r="5" spans="1:31">
      <c r="A5">
        <v>1</v>
      </c>
      <c r="B5">
        <v>7</v>
      </c>
      <c r="C5">
        <f>SUM(T5:X5)</f>
        <v>56917</v>
      </c>
      <c r="E5">
        <f>L5+T5</f>
        <v>22591</v>
      </c>
      <c r="F5">
        <f>AE4+U5</f>
        <v>10694</v>
      </c>
      <c r="G5">
        <f>N5+V5</f>
        <v>11603</v>
      </c>
      <c r="H5">
        <f t="shared" ref="H5:H20" si="0">O5+W5</f>
        <v>9616</v>
      </c>
      <c r="I5">
        <f t="shared" ref="I5:I22" si="1">P5+X5</f>
        <v>2413</v>
      </c>
      <c r="K5">
        <f>A5</f>
        <v>1</v>
      </c>
      <c r="L5">
        <f>-SUM(M5:Q5)</f>
        <v>0</v>
      </c>
      <c r="M5">
        <v>0</v>
      </c>
      <c r="N5">
        <v>0</v>
      </c>
      <c r="O5">
        <v>0</v>
      </c>
      <c r="P5">
        <v>0</v>
      </c>
      <c r="T5">
        <v>22591</v>
      </c>
      <c r="U5">
        <v>10694</v>
      </c>
      <c r="V5">
        <v>11603</v>
      </c>
      <c r="W5">
        <v>9616</v>
      </c>
      <c r="X5">
        <v>2413</v>
      </c>
      <c r="AA5">
        <v>8</v>
      </c>
      <c r="AB5">
        <v>7</v>
      </c>
      <c r="AE5">
        <v>0</v>
      </c>
    </row>
    <row r="6" spans="1:31">
      <c r="A6">
        <v>2</v>
      </c>
      <c r="B6">
        <v>5</v>
      </c>
      <c r="C6">
        <f t="shared" ref="C6:C22" si="2">SUM(T6:X6)</f>
        <v>43462</v>
      </c>
      <c r="E6">
        <f t="shared" ref="E6:E22" si="3">L6+T6</f>
        <v>16202</v>
      </c>
      <c r="F6">
        <f>AE5+U6</f>
        <v>8269</v>
      </c>
      <c r="G6">
        <f>N6+V6</f>
        <v>10829</v>
      </c>
      <c r="H6">
        <f t="shared" si="0"/>
        <v>6150</v>
      </c>
      <c r="I6">
        <f t="shared" si="1"/>
        <v>2012</v>
      </c>
      <c r="K6">
        <f t="shared" ref="K6:K22" si="4">A6</f>
        <v>2</v>
      </c>
      <c r="L6">
        <f>-SUM(M6:Q6)</f>
        <v>0</v>
      </c>
      <c r="M6">
        <v>0</v>
      </c>
      <c r="N6">
        <v>0</v>
      </c>
      <c r="O6">
        <v>0</v>
      </c>
      <c r="P6">
        <v>0</v>
      </c>
      <c r="T6">
        <v>16202</v>
      </c>
      <c r="U6">
        <v>8269</v>
      </c>
      <c r="V6">
        <v>10829</v>
      </c>
      <c r="W6">
        <v>6150</v>
      </c>
      <c r="X6">
        <v>2012</v>
      </c>
      <c r="AA6">
        <v>6</v>
      </c>
      <c r="AB6">
        <v>5</v>
      </c>
      <c r="AE6">
        <v>0</v>
      </c>
    </row>
    <row r="7" spans="1:31">
      <c r="A7">
        <v>3</v>
      </c>
      <c r="B7">
        <v>5</v>
      </c>
      <c r="C7">
        <f t="shared" si="2"/>
        <v>37647</v>
      </c>
      <c r="E7">
        <f t="shared" si="3"/>
        <v>17171</v>
      </c>
      <c r="F7">
        <f>AE6+U7</f>
        <v>4148</v>
      </c>
      <c r="G7">
        <f>N7+V7</f>
        <v>6399</v>
      </c>
      <c r="H7">
        <f t="shared" si="0"/>
        <v>8466</v>
      </c>
      <c r="I7">
        <f t="shared" si="1"/>
        <v>1463</v>
      </c>
      <c r="K7">
        <f t="shared" si="4"/>
        <v>3</v>
      </c>
      <c r="L7">
        <f>-SUM(M7:Q7)</f>
        <v>0</v>
      </c>
      <c r="M7">
        <v>0</v>
      </c>
      <c r="N7">
        <v>0</v>
      </c>
      <c r="O7">
        <v>0</v>
      </c>
      <c r="P7">
        <v>0</v>
      </c>
      <c r="T7">
        <v>17171</v>
      </c>
      <c r="U7">
        <v>4148</v>
      </c>
      <c r="V7">
        <v>6399</v>
      </c>
      <c r="W7">
        <v>8466</v>
      </c>
      <c r="X7">
        <v>1463</v>
      </c>
      <c r="AA7">
        <v>5</v>
      </c>
      <c r="AB7">
        <v>5</v>
      </c>
      <c r="AE7">
        <v>0</v>
      </c>
    </row>
    <row r="8" spans="1:31">
      <c r="A8">
        <v>4</v>
      </c>
      <c r="B8">
        <v>5</v>
      </c>
      <c r="C8">
        <f t="shared" si="2"/>
        <v>37422</v>
      </c>
      <c r="E8">
        <f t="shared" si="3"/>
        <v>16071</v>
      </c>
      <c r="F8">
        <f>AE7+U8</f>
        <v>6189</v>
      </c>
      <c r="G8">
        <f>N8+V8</f>
        <v>6302</v>
      </c>
      <c r="H8">
        <f t="shared" si="0"/>
        <v>7548</v>
      </c>
      <c r="I8">
        <f t="shared" si="1"/>
        <v>1312</v>
      </c>
      <c r="K8">
        <f t="shared" si="4"/>
        <v>4</v>
      </c>
      <c r="L8">
        <f>-SUM(M8:Q8)</f>
        <v>0</v>
      </c>
      <c r="M8">
        <v>0</v>
      </c>
      <c r="N8">
        <v>0</v>
      </c>
      <c r="O8">
        <v>0</v>
      </c>
      <c r="P8">
        <v>0</v>
      </c>
      <c r="T8">
        <v>16071</v>
      </c>
      <c r="U8">
        <v>6189</v>
      </c>
      <c r="V8">
        <v>6302</v>
      </c>
      <c r="W8">
        <v>7548</v>
      </c>
      <c r="X8">
        <v>1312</v>
      </c>
      <c r="AA8">
        <v>5</v>
      </c>
      <c r="AB8">
        <v>5</v>
      </c>
      <c r="AE8">
        <v>0</v>
      </c>
    </row>
    <row r="9" spans="1:31">
      <c r="A9">
        <v>5</v>
      </c>
      <c r="B9">
        <v>10</v>
      </c>
      <c r="C9">
        <f t="shared" si="2"/>
        <v>71394</v>
      </c>
      <c r="E9">
        <f t="shared" si="3"/>
        <v>34832</v>
      </c>
      <c r="F9">
        <f>AE8+U9</f>
        <v>6110</v>
      </c>
      <c r="G9">
        <f>N9+V9</f>
        <v>4393</v>
      </c>
      <c r="H9">
        <f t="shared" si="0"/>
        <v>24159</v>
      </c>
      <c r="I9">
        <f t="shared" si="1"/>
        <v>1900</v>
      </c>
      <c r="K9">
        <f t="shared" si="4"/>
        <v>5</v>
      </c>
      <c r="L9">
        <f>-SUM(M9:Q9)</f>
        <v>0</v>
      </c>
      <c r="M9">
        <v>0</v>
      </c>
      <c r="N9">
        <v>0</v>
      </c>
      <c r="O9">
        <v>0</v>
      </c>
      <c r="P9">
        <v>0</v>
      </c>
      <c r="T9">
        <v>34832</v>
      </c>
      <c r="U9">
        <v>6110</v>
      </c>
      <c r="V9">
        <v>4393</v>
      </c>
      <c r="W9">
        <v>24159</v>
      </c>
      <c r="X9">
        <v>1900</v>
      </c>
      <c r="AA9">
        <v>10</v>
      </c>
      <c r="AB9">
        <v>10</v>
      </c>
      <c r="AE9">
        <v>-393</v>
      </c>
    </row>
    <row r="10" spans="1:31">
      <c r="A10">
        <v>6</v>
      </c>
      <c r="B10">
        <v>6</v>
      </c>
      <c r="C10">
        <f t="shared" si="2"/>
        <v>38444</v>
      </c>
      <c r="E10">
        <f t="shared" si="3"/>
        <v>19224</v>
      </c>
      <c r="F10">
        <f>AE9+U10</f>
        <v>2497</v>
      </c>
      <c r="G10">
        <f>N10+V10</f>
        <v>1804</v>
      </c>
      <c r="H10">
        <f t="shared" si="0"/>
        <v>13648</v>
      </c>
      <c r="I10">
        <f t="shared" si="1"/>
        <v>878</v>
      </c>
      <c r="K10">
        <f t="shared" si="4"/>
        <v>6</v>
      </c>
      <c r="L10">
        <f>-SUM(M10:Q10)</f>
        <v>393</v>
      </c>
      <c r="M10">
        <v>0</v>
      </c>
      <c r="N10">
        <v>-393</v>
      </c>
      <c r="O10">
        <v>0</v>
      </c>
      <c r="P10">
        <v>0</v>
      </c>
      <c r="T10">
        <f>18831</f>
        <v>18831</v>
      </c>
      <c r="U10">
        <v>2890</v>
      </c>
      <c r="V10">
        <v>2197</v>
      </c>
      <c r="W10">
        <v>13648</v>
      </c>
      <c r="X10">
        <v>878</v>
      </c>
      <c r="AA10">
        <v>5</v>
      </c>
      <c r="AB10">
        <v>6</v>
      </c>
      <c r="AE10">
        <v>-1046</v>
      </c>
    </row>
    <row r="11" spans="1:31">
      <c r="A11">
        <v>7</v>
      </c>
      <c r="B11">
        <v>5</v>
      </c>
      <c r="C11">
        <f t="shared" si="2"/>
        <v>35821</v>
      </c>
      <c r="E11">
        <f t="shared" si="3"/>
        <v>17913</v>
      </c>
      <c r="F11">
        <f>AE10+U11</f>
        <v>3077</v>
      </c>
      <c r="G11">
        <f>N11+V11</f>
        <v>2927</v>
      </c>
      <c r="H11">
        <f t="shared" si="0"/>
        <v>9691</v>
      </c>
      <c r="I11">
        <f t="shared" si="1"/>
        <v>1167</v>
      </c>
      <c r="K11">
        <f t="shared" si="4"/>
        <v>7</v>
      </c>
      <c r="L11">
        <f>-SUM(M11:Q11)</f>
        <v>1046</v>
      </c>
      <c r="M11">
        <v>0</v>
      </c>
      <c r="N11">
        <v>-1046</v>
      </c>
      <c r="O11">
        <v>0</v>
      </c>
      <c r="P11">
        <v>0</v>
      </c>
      <c r="T11">
        <f>16867</f>
        <v>16867</v>
      </c>
      <c r="U11">
        <v>4123</v>
      </c>
      <c r="V11">
        <v>3973</v>
      </c>
      <c r="W11">
        <v>9691</v>
      </c>
      <c r="X11">
        <v>1167</v>
      </c>
      <c r="AA11">
        <v>5</v>
      </c>
      <c r="AB11">
        <v>5</v>
      </c>
      <c r="AE11">
        <v>0</v>
      </c>
    </row>
    <row r="12" spans="1:31">
      <c r="A12">
        <v>8</v>
      </c>
      <c r="B12">
        <v>3</v>
      </c>
      <c r="C12">
        <f t="shared" si="2"/>
        <v>27911</v>
      </c>
      <c r="E12">
        <f t="shared" si="3"/>
        <v>9750</v>
      </c>
      <c r="F12">
        <f>AE11+U12</f>
        <v>8035</v>
      </c>
      <c r="G12">
        <f>N12+V12</f>
        <v>3775</v>
      </c>
      <c r="H12">
        <f t="shared" si="0"/>
        <v>5521</v>
      </c>
      <c r="I12">
        <f t="shared" si="1"/>
        <v>830</v>
      </c>
      <c r="K12">
        <f t="shared" si="4"/>
        <v>8</v>
      </c>
      <c r="L12">
        <f>-SUM(M12:Q12)</f>
        <v>0</v>
      </c>
      <c r="M12">
        <v>0</v>
      </c>
      <c r="N12">
        <v>0</v>
      </c>
      <c r="O12">
        <v>0</v>
      </c>
      <c r="P12">
        <v>0</v>
      </c>
      <c r="T12">
        <v>9750</v>
      </c>
      <c r="U12">
        <v>8035</v>
      </c>
      <c r="V12">
        <v>3775</v>
      </c>
      <c r="W12">
        <v>5521</v>
      </c>
      <c r="X12">
        <v>830</v>
      </c>
      <c r="AA12">
        <v>3</v>
      </c>
      <c r="AB12">
        <v>3</v>
      </c>
      <c r="AE12">
        <v>0</v>
      </c>
    </row>
    <row r="13" spans="1:31">
      <c r="A13">
        <v>9</v>
      </c>
      <c r="B13">
        <v>5</v>
      </c>
      <c r="C13">
        <f t="shared" si="2"/>
        <v>40289</v>
      </c>
      <c r="E13">
        <f t="shared" si="3"/>
        <v>17030</v>
      </c>
      <c r="F13">
        <f>AE12+U13</f>
        <v>6578</v>
      </c>
      <c r="G13">
        <f>N13+V13</f>
        <v>5430</v>
      </c>
      <c r="H13">
        <f t="shared" si="0"/>
        <v>9931</v>
      </c>
      <c r="I13">
        <f t="shared" si="1"/>
        <v>1320</v>
      </c>
      <c r="K13">
        <f t="shared" si="4"/>
        <v>9</v>
      </c>
      <c r="L13">
        <f>-SUM(M13:Q13)</f>
        <v>0</v>
      </c>
      <c r="M13">
        <v>0</v>
      </c>
      <c r="N13">
        <v>0</v>
      </c>
      <c r="O13">
        <v>0</v>
      </c>
      <c r="P13">
        <v>0</v>
      </c>
      <c r="T13">
        <v>17030</v>
      </c>
      <c r="U13">
        <v>6578</v>
      </c>
      <c r="V13">
        <v>5430</v>
      </c>
      <c r="W13">
        <v>9931</v>
      </c>
      <c r="X13">
        <v>1320</v>
      </c>
      <c r="AA13">
        <v>5</v>
      </c>
      <c r="AB13">
        <v>5</v>
      </c>
      <c r="AE13">
        <v>-662</v>
      </c>
    </row>
    <row r="14" spans="1:31">
      <c r="A14">
        <v>10</v>
      </c>
      <c r="B14">
        <v>3</v>
      </c>
      <c r="C14">
        <f t="shared" si="2"/>
        <v>24821</v>
      </c>
      <c r="E14">
        <f t="shared" si="3"/>
        <v>12412</v>
      </c>
      <c r="F14">
        <f>AE13+U14</f>
        <v>1767</v>
      </c>
      <c r="G14">
        <f>N14+V14</f>
        <v>3353</v>
      </c>
      <c r="H14">
        <f t="shared" si="0"/>
        <v>5966</v>
      </c>
      <c r="I14">
        <f t="shared" si="1"/>
        <v>661</v>
      </c>
      <c r="K14">
        <f t="shared" si="4"/>
        <v>10</v>
      </c>
      <c r="L14">
        <f>-SUM(M14:Q14)</f>
        <v>662</v>
      </c>
      <c r="M14">
        <v>0</v>
      </c>
      <c r="N14">
        <v>-662</v>
      </c>
      <c r="O14">
        <v>0</v>
      </c>
      <c r="P14">
        <v>0</v>
      </c>
      <c r="T14">
        <f>11750</f>
        <v>11750</v>
      </c>
      <c r="U14">
        <f>2429</f>
        <v>2429</v>
      </c>
      <c r="V14">
        <v>4015</v>
      </c>
      <c r="W14">
        <v>5966</v>
      </c>
      <c r="X14">
        <v>661</v>
      </c>
      <c r="AA14">
        <v>3</v>
      </c>
      <c r="AB14">
        <v>3</v>
      </c>
      <c r="AE14">
        <v>-1211</v>
      </c>
    </row>
    <row r="15" spans="1:31">
      <c r="A15">
        <v>11</v>
      </c>
      <c r="B15">
        <v>5</v>
      </c>
      <c r="C15">
        <f t="shared" si="2"/>
        <v>37808</v>
      </c>
      <c r="E15">
        <f t="shared" si="3"/>
        <v>18906</v>
      </c>
      <c r="F15">
        <f>AE14+U15</f>
        <v>3042</v>
      </c>
      <c r="G15">
        <f>N15+V15</f>
        <v>4091</v>
      </c>
      <c r="H15">
        <f t="shared" si="0"/>
        <v>9329</v>
      </c>
      <c r="I15">
        <f t="shared" si="1"/>
        <v>1229</v>
      </c>
      <c r="K15">
        <f t="shared" si="4"/>
        <v>11</v>
      </c>
      <c r="L15">
        <f>-SUM(M15:Q15)</f>
        <v>1211</v>
      </c>
      <c r="M15">
        <v>0</v>
      </c>
      <c r="N15">
        <v>-1211</v>
      </c>
      <c r="O15">
        <v>0</v>
      </c>
      <c r="P15">
        <v>0</v>
      </c>
      <c r="T15">
        <v>17695</v>
      </c>
      <c r="U15">
        <v>4253</v>
      </c>
      <c r="V15">
        <v>5302</v>
      </c>
      <c r="W15">
        <v>9329</v>
      </c>
      <c r="X15">
        <v>1229</v>
      </c>
      <c r="AA15">
        <v>5</v>
      </c>
      <c r="AB15">
        <v>5</v>
      </c>
      <c r="AE15">
        <v>0</v>
      </c>
    </row>
    <row r="16" spans="1:31">
      <c r="A16">
        <v>12</v>
      </c>
      <c r="B16">
        <v>3</v>
      </c>
      <c r="C16">
        <f t="shared" si="2"/>
        <v>21987</v>
      </c>
      <c r="E16">
        <f t="shared" si="3"/>
        <v>8898</v>
      </c>
      <c r="F16">
        <f>AE15+U16</f>
        <v>3660</v>
      </c>
      <c r="G16">
        <f>N16+V16</f>
        <v>3673</v>
      </c>
      <c r="H16">
        <f t="shared" si="0"/>
        <v>4930</v>
      </c>
      <c r="I16">
        <f t="shared" si="1"/>
        <v>826</v>
      </c>
      <c r="K16">
        <f t="shared" si="4"/>
        <v>12</v>
      </c>
      <c r="L16">
        <f>-SUM(M16:Q16)</f>
        <v>0</v>
      </c>
      <c r="M16">
        <v>0</v>
      </c>
      <c r="N16">
        <v>0</v>
      </c>
      <c r="O16">
        <v>0</v>
      </c>
      <c r="P16">
        <v>0</v>
      </c>
      <c r="T16">
        <v>8898</v>
      </c>
      <c r="U16">
        <v>3660</v>
      </c>
      <c r="V16">
        <v>3673</v>
      </c>
      <c r="W16">
        <v>4930</v>
      </c>
      <c r="X16">
        <v>826</v>
      </c>
      <c r="AA16">
        <v>3</v>
      </c>
      <c r="AB16">
        <v>3</v>
      </c>
      <c r="AE16">
        <v>-6</v>
      </c>
    </row>
    <row r="17" spans="1:35">
      <c r="A17">
        <v>13</v>
      </c>
      <c r="B17">
        <v>3</v>
      </c>
      <c r="C17">
        <f t="shared" si="2"/>
        <v>22394</v>
      </c>
      <c r="E17">
        <f t="shared" si="3"/>
        <v>7522</v>
      </c>
      <c r="F17">
        <f>AE16+U17</f>
        <v>5598</v>
      </c>
      <c r="G17">
        <f>N17+V17</f>
        <v>4614</v>
      </c>
      <c r="H17">
        <f t="shared" si="0"/>
        <v>3776</v>
      </c>
      <c r="I17">
        <f t="shared" si="1"/>
        <v>878</v>
      </c>
      <c r="K17">
        <f t="shared" si="4"/>
        <v>13</v>
      </c>
      <c r="L17">
        <f>-SUM(M17:Q17)</f>
        <v>6</v>
      </c>
      <c r="M17">
        <v>0</v>
      </c>
      <c r="N17">
        <v>-6</v>
      </c>
      <c r="O17">
        <v>0</v>
      </c>
      <c r="P17">
        <v>0</v>
      </c>
      <c r="T17">
        <v>7516</v>
      </c>
      <c r="U17">
        <v>5604</v>
      </c>
      <c r="V17">
        <v>4620</v>
      </c>
      <c r="W17">
        <v>3776</v>
      </c>
      <c r="X17">
        <v>878</v>
      </c>
      <c r="AA17">
        <v>3</v>
      </c>
      <c r="AB17">
        <v>3</v>
      </c>
      <c r="AE17">
        <v>-684</v>
      </c>
    </row>
    <row r="18" spans="1:35">
      <c r="A18">
        <v>14</v>
      </c>
      <c r="B18">
        <v>4</v>
      </c>
      <c r="C18">
        <f t="shared" si="2"/>
        <v>33976</v>
      </c>
      <c r="E18">
        <f t="shared" si="3"/>
        <v>13592</v>
      </c>
      <c r="F18">
        <f>AE17+U18</f>
        <v>8298</v>
      </c>
      <c r="G18">
        <f>N18+V18</f>
        <v>3615</v>
      </c>
      <c r="H18">
        <f t="shared" si="0"/>
        <v>6861</v>
      </c>
      <c r="I18">
        <f t="shared" si="1"/>
        <v>926</v>
      </c>
      <c r="K18">
        <f t="shared" si="4"/>
        <v>14</v>
      </c>
      <c r="L18">
        <f>-SUM(M18:Q18)</f>
        <v>684</v>
      </c>
      <c r="M18">
        <v>0</v>
      </c>
      <c r="N18">
        <v>-684</v>
      </c>
      <c r="O18">
        <v>0</v>
      </c>
      <c r="P18">
        <v>0</v>
      </c>
      <c r="T18">
        <f>12908</f>
        <v>12908</v>
      </c>
      <c r="U18">
        <v>8982</v>
      </c>
      <c r="V18">
        <v>4299</v>
      </c>
      <c r="W18">
        <v>6861</v>
      </c>
      <c r="X18">
        <v>926</v>
      </c>
      <c r="AA18">
        <v>4</v>
      </c>
      <c r="AB18">
        <v>4</v>
      </c>
      <c r="AE18">
        <v>0</v>
      </c>
    </row>
    <row r="19" spans="1:35">
      <c r="A19">
        <v>15</v>
      </c>
      <c r="B19">
        <v>4</v>
      </c>
      <c r="C19">
        <f t="shared" si="2"/>
        <v>31748</v>
      </c>
      <c r="E19">
        <f t="shared" si="3"/>
        <v>15750</v>
      </c>
      <c r="F19">
        <f>AE18+U19</f>
        <v>2667</v>
      </c>
      <c r="G19">
        <f>N19+V19</f>
        <v>3314</v>
      </c>
      <c r="H19">
        <f t="shared" si="0"/>
        <v>8990</v>
      </c>
      <c r="I19">
        <f t="shared" si="1"/>
        <v>1027</v>
      </c>
      <c r="K19">
        <f t="shared" si="4"/>
        <v>15</v>
      </c>
      <c r="L19">
        <f>-SUM(M19:Q19)</f>
        <v>0</v>
      </c>
      <c r="M19">
        <v>0</v>
      </c>
      <c r="N19">
        <v>0</v>
      </c>
      <c r="O19">
        <v>0</v>
      </c>
      <c r="P19">
        <v>0</v>
      </c>
      <c r="T19">
        <v>15750</v>
      </c>
      <c r="U19">
        <v>2667</v>
      </c>
      <c r="V19">
        <v>3314</v>
      </c>
      <c r="W19">
        <v>8990</v>
      </c>
      <c r="X19">
        <v>1027</v>
      </c>
      <c r="AA19">
        <v>4</v>
      </c>
      <c r="AB19">
        <v>4</v>
      </c>
      <c r="AE19">
        <v>0</v>
      </c>
    </row>
    <row r="20" spans="1:35">
      <c r="A20">
        <v>16</v>
      </c>
      <c r="B20">
        <v>10</v>
      </c>
      <c r="C20">
        <f t="shared" si="2"/>
        <v>67967</v>
      </c>
      <c r="E20">
        <f t="shared" si="3"/>
        <v>32025</v>
      </c>
      <c r="F20">
        <f>AE19+U20</f>
        <v>6509</v>
      </c>
      <c r="G20">
        <f>N20+V20</f>
        <v>4867</v>
      </c>
      <c r="H20">
        <f t="shared" si="0"/>
        <v>22607</v>
      </c>
      <c r="I20">
        <f t="shared" si="1"/>
        <v>1959</v>
      </c>
      <c r="K20">
        <f t="shared" si="4"/>
        <v>16</v>
      </c>
      <c r="L20">
        <f>-SUM(M20:Q20)</f>
        <v>0</v>
      </c>
      <c r="M20">
        <v>0</v>
      </c>
      <c r="N20">
        <v>0</v>
      </c>
      <c r="O20">
        <v>0</v>
      </c>
      <c r="P20">
        <v>0</v>
      </c>
      <c r="T20">
        <v>32025</v>
      </c>
      <c r="U20">
        <v>6509</v>
      </c>
      <c r="V20">
        <v>4867</v>
      </c>
      <c r="W20">
        <v>22607</v>
      </c>
      <c r="X20">
        <v>1959</v>
      </c>
      <c r="AA20">
        <v>10</v>
      </c>
      <c r="AB20">
        <v>10</v>
      </c>
      <c r="AE20">
        <v>0</v>
      </c>
    </row>
    <row r="21" spans="1:35">
      <c r="A21">
        <v>17</v>
      </c>
      <c r="B21">
        <v>11</v>
      </c>
      <c r="C21">
        <f t="shared" si="2"/>
        <v>76321</v>
      </c>
      <c r="E21">
        <f t="shared" si="3"/>
        <v>37155</v>
      </c>
      <c r="F21">
        <f>AE20+U21</f>
        <v>7204</v>
      </c>
      <c r="G21">
        <f>N21+V21</f>
        <v>5652</v>
      </c>
      <c r="H21">
        <f t="shared" ref="H21:H22" si="5">O21+W21</f>
        <v>23971</v>
      </c>
      <c r="I21">
        <f t="shared" si="1"/>
        <v>2339</v>
      </c>
      <c r="K21">
        <f t="shared" si="4"/>
        <v>17</v>
      </c>
      <c r="L21">
        <f>-SUM(M21:Q21)</f>
        <v>0</v>
      </c>
      <c r="M21">
        <v>0</v>
      </c>
      <c r="N21">
        <v>0</v>
      </c>
      <c r="O21">
        <v>0</v>
      </c>
      <c r="P21">
        <v>0</v>
      </c>
      <c r="T21">
        <v>37155</v>
      </c>
      <c r="U21">
        <v>7204</v>
      </c>
      <c r="V21">
        <v>5652</v>
      </c>
      <c r="W21">
        <v>23971</v>
      </c>
      <c r="X21">
        <v>2339</v>
      </c>
      <c r="AA21">
        <v>10</v>
      </c>
      <c r="AB21">
        <v>11</v>
      </c>
      <c r="AE21">
        <v>0</v>
      </c>
    </row>
    <row r="22" spans="1:35">
      <c r="A22">
        <v>18</v>
      </c>
      <c r="B22">
        <v>6</v>
      </c>
      <c r="C22">
        <f t="shared" si="2"/>
        <v>48609</v>
      </c>
      <c r="E22">
        <f t="shared" si="3"/>
        <v>21715</v>
      </c>
      <c r="F22">
        <f>AE21+U22</f>
        <v>7283</v>
      </c>
      <c r="G22">
        <f>N22+V22</f>
        <v>4802</v>
      </c>
      <c r="H22">
        <f t="shared" si="5"/>
        <v>13357</v>
      </c>
      <c r="I22">
        <f t="shared" si="1"/>
        <v>1452</v>
      </c>
      <c r="K22">
        <f t="shared" si="4"/>
        <v>18</v>
      </c>
      <c r="L22">
        <f>-SUM(M22:Q22)</f>
        <v>0</v>
      </c>
      <c r="M22">
        <v>0</v>
      </c>
      <c r="N22">
        <v>0</v>
      </c>
      <c r="O22">
        <v>0</v>
      </c>
      <c r="P22">
        <v>0</v>
      </c>
      <c r="T22">
        <v>21715</v>
      </c>
      <c r="U22">
        <v>7283</v>
      </c>
      <c r="V22">
        <v>4802</v>
      </c>
      <c r="W22">
        <v>13357</v>
      </c>
      <c r="X22">
        <v>1452</v>
      </c>
      <c r="AA22">
        <v>6</v>
      </c>
      <c r="AB22">
        <v>6</v>
      </c>
      <c r="AE22">
        <f>SUM(AE4:AE21)</f>
        <v>-4002</v>
      </c>
    </row>
    <row r="23" spans="1:35">
      <c r="L23">
        <f>SUM(L5:L22)</f>
        <v>4002</v>
      </c>
      <c r="M23">
        <f>SUM(M5:M22)</f>
        <v>0</v>
      </c>
      <c r="N23">
        <f t="shared" ref="N23:O23" si="6">SUM(N5:N22)</f>
        <v>-4002</v>
      </c>
      <c r="O23">
        <f t="shared" si="6"/>
        <v>0</v>
      </c>
      <c r="T23">
        <f>SUM(T5:T22)</f>
        <v>334757</v>
      </c>
    </row>
    <row r="24" spans="1:35">
      <c r="A24" t="s">
        <v>17</v>
      </c>
      <c r="B24">
        <v>100</v>
      </c>
      <c r="C24">
        <f>SUM(C5:C23)</f>
        <v>754938</v>
      </c>
      <c r="E24">
        <f>SUM(E5:E22)</f>
        <v>338759</v>
      </c>
      <c r="F24">
        <f>SUM(F5:F22)</f>
        <v>101625</v>
      </c>
      <c r="G24">
        <f>SUM(G5:G22)</f>
        <v>91443</v>
      </c>
      <c r="H24">
        <f>SUM(H5:H22)</f>
        <v>194517</v>
      </c>
      <c r="I24">
        <f>SUM(I5:I22)</f>
        <v>24592</v>
      </c>
    </row>
    <row r="25" spans="1:35">
      <c r="C25">
        <f>C24-GRWO!C24</f>
        <v>0</v>
      </c>
      <c r="E25" s="1">
        <f>E24/$C$24</f>
        <v>0.448724266098673</v>
      </c>
      <c r="F25" s="1">
        <f>F24/$C$24</f>
        <v>0.13461370337696604</v>
      </c>
      <c r="G25" s="1">
        <f>G24/$C$24</f>
        <v>0.12112650310356612</v>
      </c>
      <c r="H25" s="1">
        <f>H24/$C$24</f>
        <v>0.25765956939510265</v>
      </c>
      <c r="I25" s="1">
        <f>I24/$C$24</f>
        <v>3.2574860452116598E-2</v>
      </c>
      <c r="J25" s="1"/>
      <c r="K25" s="1"/>
      <c r="L25" s="6"/>
      <c r="M25" s="1"/>
    </row>
    <row r="26" spans="1:35">
      <c r="A26" t="s">
        <v>16</v>
      </c>
      <c r="E26" s="1">
        <f>E24/($C$24-$I$24)</f>
        <v>0.46383358024826588</v>
      </c>
      <c r="T26" t="s">
        <v>22</v>
      </c>
    </row>
    <row r="27" spans="1:35">
      <c r="B27" s="3">
        <v>1</v>
      </c>
    </row>
    <row r="29" spans="1:35">
      <c r="A29" t="s">
        <v>24</v>
      </c>
      <c r="Q29" t="s">
        <v>31</v>
      </c>
      <c r="AH29" t="s">
        <v>36</v>
      </c>
      <c r="AI29" t="s">
        <v>37</v>
      </c>
    </row>
    <row r="30" spans="1:35">
      <c r="D30" t="s">
        <v>18</v>
      </c>
      <c r="E30" t="str">
        <f>E3</f>
        <v xml:space="preserve">SPOE   </v>
      </c>
      <c r="F30" t="str">
        <f>F3</f>
        <v xml:space="preserve">OEVP   </v>
      </c>
      <c r="G30" t="str">
        <f>G3</f>
        <v xml:space="preserve">GRUE   </v>
      </c>
      <c r="H30" t="str">
        <f>H3</f>
        <v xml:space="preserve">FPOE   </v>
      </c>
      <c r="K30" t="s">
        <v>19</v>
      </c>
      <c r="L30" t="str">
        <f>E30</f>
        <v xml:space="preserve">SPOE   </v>
      </c>
      <c r="M30" t="str">
        <f>F30</f>
        <v xml:space="preserve">OEVP   </v>
      </c>
      <c r="N30" t="str">
        <f>G30</f>
        <v xml:space="preserve">GRUE   </v>
      </c>
      <c r="O30" t="str">
        <f>H30</f>
        <v xml:space="preserve">FPOE   </v>
      </c>
      <c r="Q30" t="s">
        <v>32</v>
      </c>
      <c r="AG30">
        <f>E51</f>
        <v>51</v>
      </c>
    </row>
    <row r="31" spans="1:35">
      <c r="A31">
        <v>1</v>
      </c>
      <c r="D31">
        <f t="shared" ref="D31:D48" si="7">INT((C5/(B5+$B$27))+1)</f>
        <v>7115</v>
      </c>
      <c r="E31">
        <f>INT(E5/$D31)</f>
        <v>3</v>
      </c>
      <c r="F31">
        <f>INT(F5/$D31)</f>
        <v>1</v>
      </c>
      <c r="G31">
        <f>INT(G5/$D31)</f>
        <v>1</v>
      </c>
      <c r="H31">
        <f>INT(H5/$D31)</f>
        <v>1</v>
      </c>
      <c r="J31">
        <v>1</v>
      </c>
      <c r="K31">
        <f t="shared" ref="K31:K48" si="8">B5-SUM(E31:H31)</f>
        <v>1</v>
      </c>
      <c r="L31">
        <f t="shared" ref="L31:L48" si="9">E5-E31*$D31</f>
        <v>1246</v>
      </c>
      <c r="M31">
        <f t="shared" ref="M31:M48" si="10">F5-F31*$D31</f>
        <v>3579</v>
      </c>
      <c r="N31">
        <f t="shared" ref="N31:N48" si="11">G5-G31*$D31</f>
        <v>4488</v>
      </c>
      <c r="O31">
        <f t="shared" ref="O31:O48" si="12">H5-H31*$D31</f>
        <v>2501</v>
      </c>
      <c r="Q31">
        <f>(E31+1)*$D31-E5</f>
        <v>5869</v>
      </c>
      <c r="R31">
        <f t="shared" ref="R31:T46" si="13">(F31+1)*$D31-F5</f>
        <v>3536</v>
      </c>
      <c r="S31">
        <f t="shared" si="13"/>
        <v>2627</v>
      </c>
      <c r="T31">
        <f t="shared" si="13"/>
        <v>4614</v>
      </c>
      <c r="AF31">
        <v>1</v>
      </c>
      <c r="AG31">
        <f t="dataTable" ref="AG31:AG131" dt2D="0" dtr="0" r1="B27"/>
        <v>51</v>
      </c>
    </row>
    <row r="32" spans="1:35">
      <c r="A32">
        <v>2</v>
      </c>
      <c r="D32">
        <f t="shared" si="7"/>
        <v>7244</v>
      </c>
      <c r="E32">
        <f t="shared" ref="E32:H47" si="14">INT(E6/$D32)</f>
        <v>2</v>
      </c>
      <c r="F32">
        <f t="shared" si="14"/>
        <v>1</v>
      </c>
      <c r="G32">
        <f t="shared" si="14"/>
        <v>1</v>
      </c>
      <c r="H32">
        <f t="shared" si="14"/>
        <v>0</v>
      </c>
      <c r="J32">
        <v>2</v>
      </c>
      <c r="K32">
        <f t="shared" si="8"/>
        <v>1</v>
      </c>
      <c r="L32">
        <f t="shared" si="9"/>
        <v>1714</v>
      </c>
      <c r="M32">
        <f t="shared" si="10"/>
        <v>1025</v>
      </c>
      <c r="N32">
        <f t="shared" si="11"/>
        <v>3585</v>
      </c>
      <c r="O32">
        <f t="shared" si="12"/>
        <v>6150</v>
      </c>
      <c r="Q32">
        <f t="shared" ref="Q32:Q48" si="15">(E32+1)*$D32-E6</f>
        <v>5530</v>
      </c>
      <c r="R32">
        <f t="shared" si="13"/>
        <v>6219</v>
      </c>
      <c r="S32">
        <f t="shared" si="13"/>
        <v>3659</v>
      </c>
      <c r="T32">
        <f t="shared" si="13"/>
        <v>1094</v>
      </c>
      <c r="AF32">
        <v>0.99</v>
      </c>
      <c r="AG32">
        <v>50</v>
      </c>
    </row>
    <row r="33" spans="1:33">
      <c r="A33">
        <v>3</v>
      </c>
      <c r="D33">
        <f t="shared" si="7"/>
        <v>6275</v>
      </c>
      <c r="E33">
        <f t="shared" si="14"/>
        <v>2</v>
      </c>
      <c r="F33">
        <f t="shared" si="14"/>
        <v>0</v>
      </c>
      <c r="G33">
        <f t="shared" si="14"/>
        <v>1</v>
      </c>
      <c r="H33">
        <f t="shared" si="14"/>
        <v>1</v>
      </c>
      <c r="J33">
        <v>3</v>
      </c>
      <c r="K33">
        <f t="shared" si="8"/>
        <v>1</v>
      </c>
      <c r="L33">
        <f t="shared" si="9"/>
        <v>4621</v>
      </c>
      <c r="M33">
        <f t="shared" si="10"/>
        <v>4148</v>
      </c>
      <c r="N33">
        <f t="shared" si="11"/>
        <v>124</v>
      </c>
      <c r="O33">
        <f t="shared" si="12"/>
        <v>2191</v>
      </c>
      <c r="Q33">
        <f t="shared" si="15"/>
        <v>1654</v>
      </c>
      <c r="R33">
        <f t="shared" si="13"/>
        <v>2127</v>
      </c>
      <c r="S33">
        <f t="shared" si="13"/>
        <v>6151</v>
      </c>
      <c r="T33">
        <f t="shared" si="13"/>
        <v>4084</v>
      </c>
      <c r="AF33">
        <v>0.98</v>
      </c>
      <c r="AG33">
        <v>50</v>
      </c>
    </row>
    <row r="34" spans="1:33">
      <c r="A34">
        <v>4</v>
      </c>
      <c r="D34">
        <f t="shared" si="7"/>
        <v>6238</v>
      </c>
      <c r="E34">
        <f t="shared" si="14"/>
        <v>2</v>
      </c>
      <c r="F34">
        <f t="shared" si="14"/>
        <v>0</v>
      </c>
      <c r="G34">
        <f t="shared" si="14"/>
        <v>1</v>
      </c>
      <c r="H34">
        <f t="shared" si="14"/>
        <v>1</v>
      </c>
      <c r="J34">
        <v>4</v>
      </c>
      <c r="K34">
        <f t="shared" si="8"/>
        <v>1</v>
      </c>
      <c r="L34">
        <f t="shared" si="9"/>
        <v>3595</v>
      </c>
      <c r="M34">
        <f t="shared" si="10"/>
        <v>6189</v>
      </c>
      <c r="N34">
        <f t="shared" si="11"/>
        <v>64</v>
      </c>
      <c r="O34">
        <f t="shared" si="12"/>
        <v>1310</v>
      </c>
      <c r="Q34">
        <f t="shared" si="15"/>
        <v>2643</v>
      </c>
      <c r="R34">
        <f t="shared" si="13"/>
        <v>49</v>
      </c>
      <c r="S34">
        <f t="shared" si="13"/>
        <v>6174</v>
      </c>
      <c r="T34">
        <f t="shared" si="13"/>
        <v>4928</v>
      </c>
      <c r="AF34">
        <v>0.97</v>
      </c>
      <c r="AG34">
        <v>49</v>
      </c>
    </row>
    <row r="35" spans="1:33">
      <c r="A35">
        <v>5</v>
      </c>
      <c r="D35">
        <f t="shared" si="7"/>
        <v>6491</v>
      </c>
      <c r="E35">
        <f t="shared" si="14"/>
        <v>5</v>
      </c>
      <c r="F35">
        <f t="shared" si="14"/>
        <v>0</v>
      </c>
      <c r="G35">
        <f t="shared" si="14"/>
        <v>0</v>
      </c>
      <c r="H35">
        <f t="shared" si="14"/>
        <v>3</v>
      </c>
      <c r="J35">
        <v>5</v>
      </c>
      <c r="K35">
        <f t="shared" si="8"/>
        <v>2</v>
      </c>
      <c r="L35">
        <f t="shared" si="9"/>
        <v>2377</v>
      </c>
      <c r="M35">
        <f t="shared" si="10"/>
        <v>6110</v>
      </c>
      <c r="N35">
        <f t="shared" si="11"/>
        <v>4393</v>
      </c>
      <c r="O35">
        <f t="shared" si="12"/>
        <v>4686</v>
      </c>
      <c r="Q35">
        <f t="shared" si="15"/>
        <v>4114</v>
      </c>
      <c r="R35">
        <f t="shared" si="13"/>
        <v>381</v>
      </c>
      <c r="S35">
        <f t="shared" si="13"/>
        <v>2098</v>
      </c>
      <c r="T35">
        <f t="shared" si="13"/>
        <v>1805</v>
      </c>
      <c r="AF35">
        <v>0.96</v>
      </c>
      <c r="AG35">
        <v>49</v>
      </c>
    </row>
    <row r="36" spans="1:33">
      <c r="A36">
        <v>6</v>
      </c>
      <c r="D36">
        <f t="shared" si="7"/>
        <v>5493</v>
      </c>
      <c r="E36">
        <f t="shared" si="14"/>
        <v>3</v>
      </c>
      <c r="F36">
        <f t="shared" si="14"/>
        <v>0</v>
      </c>
      <c r="G36">
        <f t="shared" si="14"/>
        <v>0</v>
      </c>
      <c r="H36">
        <f t="shared" si="14"/>
        <v>2</v>
      </c>
      <c r="J36">
        <v>6</v>
      </c>
      <c r="K36">
        <f t="shared" si="8"/>
        <v>1</v>
      </c>
      <c r="L36">
        <f t="shared" si="9"/>
        <v>2745</v>
      </c>
      <c r="M36">
        <f t="shared" si="10"/>
        <v>2497</v>
      </c>
      <c r="N36">
        <f t="shared" si="11"/>
        <v>1804</v>
      </c>
      <c r="O36">
        <f t="shared" si="12"/>
        <v>2662</v>
      </c>
      <c r="Q36">
        <f t="shared" si="15"/>
        <v>2748</v>
      </c>
      <c r="R36">
        <f t="shared" si="13"/>
        <v>2996</v>
      </c>
      <c r="S36">
        <f t="shared" si="13"/>
        <v>3689</v>
      </c>
      <c r="T36">
        <f t="shared" si="13"/>
        <v>2831</v>
      </c>
      <c r="AF36">
        <v>0.95</v>
      </c>
      <c r="AG36">
        <v>49</v>
      </c>
    </row>
    <row r="37" spans="1:33">
      <c r="A37">
        <v>7</v>
      </c>
      <c r="D37">
        <f t="shared" si="7"/>
        <v>5971</v>
      </c>
      <c r="E37">
        <f t="shared" si="14"/>
        <v>3</v>
      </c>
      <c r="F37">
        <f t="shared" si="14"/>
        <v>0</v>
      </c>
      <c r="G37">
        <f t="shared" si="14"/>
        <v>0</v>
      </c>
      <c r="H37">
        <f t="shared" si="14"/>
        <v>1</v>
      </c>
      <c r="J37">
        <v>7</v>
      </c>
      <c r="K37">
        <f t="shared" si="8"/>
        <v>1</v>
      </c>
      <c r="L37">
        <f t="shared" si="9"/>
        <v>0</v>
      </c>
      <c r="M37">
        <f t="shared" si="10"/>
        <v>3077</v>
      </c>
      <c r="N37">
        <f t="shared" si="11"/>
        <v>2927</v>
      </c>
      <c r="O37">
        <f t="shared" si="12"/>
        <v>3720</v>
      </c>
      <c r="Q37">
        <f t="shared" si="15"/>
        <v>5971</v>
      </c>
      <c r="R37">
        <f t="shared" si="13"/>
        <v>2894</v>
      </c>
      <c r="S37">
        <f t="shared" si="13"/>
        <v>3044</v>
      </c>
      <c r="T37">
        <f t="shared" si="13"/>
        <v>2251</v>
      </c>
      <c r="AF37">
        <v>0.94</v>
      </c>
      <c r="AG37">
        <v>49</v>
      </c>
    </row>
    <row r="38" spans="1:33">
      <c r="A38">
        <v>8</v>
      </c>
      <c r="D38">
        <f t="shared" si="7"/>
        <v>6978</v>
      </c>
      <c r="E38">
        <f t="shared" si="14"/>
        <v>1</v>
      </c>
      <c r="F38">
        <f t="shared" si="14"/>
        <v>1</v>
      </c>
      <c r="G38">
        <f t="shared" si="14"/>
        <v>0</v>
      </c>
      <c r="H38">
        <f t="shared" si="14"/>
        <v>0</v>
      </c>
      <c r="J38">
        <v>8</v>
      </c>
      <c r="K38">
        <f t="shared" si="8"/>
        <v>1</v>
      </c>
      <c r="L38">
        <f t="shared" si="9"/>
        <v>2772</v>
      </c>
      <c r="M38">
        <f t="shared" si="10"/>
        <v>1057</v>
      </c>
      <c r="N38">
        <f t="shared" si="11"/>
        <v>3775</v>
      </c>
      <c r="O38">
        <f t="shared" si="12"/>
        <v>5521</v>
      </c>
      <c r="Q38">
        <f t="shared" si="15"/>
        <v>4206</v>
      </c>
      <c r="R38">
        <f t="shared" si="13"/>
        <v>5921</v>
      </c>
      <c r="S38">
        <f t="shared" si="13"/>
        <v>3203</v>
      </c>
      <c r="T38">
        <f t="shared" si="13"/>
        <v>1457</v>
      </c>
      <c r="AF38">
        <v>0.93</v>
      </c>
      <c r="AG38">
        <v>49</v>
      </c>
    </row>
    <row r="39" spans="1:33">
      <c r="A39">
        <v>9</v>
      </c>
      <c r="D39">
        <f t="shared" si="7"/>
        <v>6715</v>
      </c>
      <c r="E39">
        <f t="shared" si="14"/>
        <v>2</v>
      </c>
      <c r="F39">
        <f t="shared" si="14"/>
        <v>0</v>
      </c>
      <c r="G39">
        <f t="shared" si="14"/>
        <v>0</v>
      </c>
      <c r="H39">
        <f t="shared" si="14"/>
        <v>1</v>
      </c>
      <c r="J39">
        <v>9</v>
      </c>
      <c r="K39">
        <f t="shared" si="8"/>
        <v>2</v>
      </c>
      <c r="L39">
        <f t="shared" si="9"/>
        <v>3600</v>
      </c>
      <c r="M39">
        <f t="shared" si="10"/>
        <v>6578</v>
      </c>
      <c r="N39">
        <f t="shared" si="11"/>
        <v>5430</v>
      </c>
      <c r="O39">
        <f t="shared" si="12"/>
        <v>3216</v>
      </c>
      <c r="Q39">
        <f t="shared" si="15"/>
        <v>3115</v>
      </c>
      <c r="R39">
        <f t="shared" si="13"/>
        <v>137</v>
      </c>
      <c r="S39">
        <f t="shared" si="13"/>
        <v>1285</v>
      </c>
      <c r="T39">
        <f t="shared" si="13"/>
        <v>3499</v>
      </c>
      <c r="AF39">
        <v>0.92</v>
      </c>
      <c r="AG39">
        <v>49</v>
      </c>
    </row>
    <row r="40" spans="1:33">
      <c r="A40">
        <v>10</v>
      </c>
      <c r="D40">
        <f t="shared" si="7"/>
        <v>6206</v>
      </c>
      <c r="E40">
        <f t="shared" si="14"/>
        <v>2</v>
      </c>
      <c r="F40">
        <f t="shared" si="14"/>
        <v>0</v>
      </c>
      <c r="G40">
        <f t="shared" si="14"/>
        <v>0</v>
      </c>
      <c r="H40">
        <f t="shared" si="14"/>
        <v>0</v>
      </c>
      <c r="J40">
        <v>10</v>
      </c>
      <c r="K40">
        <f t="shared" si="8"/>
        <v>1</v>
      </c>
      <c r="L40">
        <f t="shared" si="9"/>
        <v>0</v>
      </c>
      <c r="M40">
        <f t="shared" si="10"/>
        <v>1767</v>
      </c>
      <c r="N40">
        <f t="shared" si="11"/>
        <v>3353</v>
      </c>
      <c r="O40">
        <f t="shared" si="12"/>
        <v>5966</v>
      </c>
      <c r="Q40">
        <f t="shared" si="15"/>
        <v>6206</v>
      </c>
      <c r="R40">
        <f t="shared" si="13"/>
        <v>4439</v>
      </c>
      <c r="S40">
        <f t="shared" si="13"/>
        <v>2853</v>
      </c>
      <c r="T40">
        <f t="shared" si="13"/>
        <v>240</v>
      </c>
      <c r="AF40">
        <v>0.91</v>
      </c>
      <c r="AG40">
        <v>49</v>
      </c>
    </row>
    <row r="41" spans="1:33">
      <c r="A41">
        <v>11</v>
      </c>
      <c r="D41">
        <f t="shared" si="7"/>
        <v>6302</v>
      </c>
      <c r="E41">
        <f t="shared" si="14"/>
        <v>3</v>
      </c>
      <c r="F41">
        <f t="shared" si="14"/>
        <v>0</v>
      </c>
      <c r="G41">
        <f t="shared" si="14"/>
        <v>0</v>
      </c>
      <c r="H41">
        <f t="shared" si="14"/>
        <v>1</v>
      </c>
      <c r="J41">
        <v>11</v>
      </c>
      <c r="K41">
        <f t="shared" si="8"/>
        <v>1</v>
      </c>
      <c r="L41">
        <f t="shared" si="9"/>
        <v>0</v>
      </c>
      <c r="M41">
        <f t="shared" si="10"/>
        <v>3042</v>
      </c>
      <c r="N41">
        <f t="shared" si="11"/>
        <v>4091</v>
      </c>
      <c r="O41">
        <f t="shared" si="12"/>
        <v>3027</v>
      </c>
      <c r="Q41">
        <f t="shared" si="15"/>
        <v>6302</v>
      </c>
      <c r="R41">
        <f t="shared" si="13"/>
        <v>3260</v>
      </c>
      <c r="S41">
        <f t="shared" si="13"/>
        <v>2211</v>
      </c>
      <c r="T41">
        <f t="shared" si="13"/>
        <v>3275</v>
      </c>
      <c r="AF41">
        <v>0.9</v>
      </c>
      <c r="AG41">
        <v>49</v>
      </c>
    </row>
    <row r="42" spans="1:33">
      <c r="A42">
        <v>12</v>
      </c>
      <c r="D42">
        <f t="shared" si="7"/>
        <v>5497</v>
      </c>
      <c r="E42">
        <f t="shared" si="14"/>
        <v>1</v>
      </c>
      <c r="F42">
        <f t="shared" si="14"/>
        <v>0</v>
      </c>
      <c r="G42">
        <f t="shared" si="14"/>
        <v>0</v>
      </c>
      <c r="H42">
        <f t="shared" si="14"/>
        <v>0</v>
      </c>
      <c r="J42">
        <v>12</v>
      </c>
      <c r="K42">
        <f t="shared" si="8"/>
        <v>2</v>
      </c>
      <c r="L42">
        <f t="shared" si="9"/>
        <v>3401</v>
      </c>
      <c r="M42">
        <f t="shared" si="10"/>
        <v>3660</v>
      </c>
      <c r="N42">
        <f t="shared" si="11"/>
        <v>3673</v>
      </c>
      <c r="O42">
        <f t="shared" si="12"/>
        <v>4930</v>
      </c>
      <c r="Q42">
        <f t="shared" si="15"/>
        <v>2096</v>
      </c>
      <c r="R42">
        <f t="shared" si="13"/>
        <v>1837</v>
      </c>
      <c r="S42">
        <f t="shared" si="13"/>
        <v>1824</v>
      </c>
      <c r="T42">
        <f t="shared" si="13"/>
        <v>567</v>
      </c>
      <c r="AF42">
        <v>0.89</v>
      </c>
      <c r="AG42">
        <v>49</v>
      </c>
    </row>
    <row r="43" spans="1:33">
      <c r="A43">
        <v>13</v>
      </c>
      <c r="D43">
        <f t="shared" si="7"/>
        <v>5599</v>
      </c>
      <c r="E43">
        <f t="shared" si="14"/>
        <v>1</v>
      </c>
      <c r="F43">
        <f t="shared" si="14"/>
        <v>0</v>
      </c>
      <c r="G43">
        <f t="shared" si="14"/>
        <v>0</v>
      </c>
      <c r="H43">
        <f t="shared" si="14"/>
        <v>0</v>
      </c>
      <c r="J43">
        <v>13</v>
      </c>
      <c r="K43">
        <f t="shared" si="8"/>
        <v>2</v>
      </c>
      <c r="L43">
        <f t="shared" si="9"/>
        <v>1923</v>
      </c>
      <c r="M43">
        <f t="shared" si="10"/>
        <v>5598</v>
      </c>
      <c r="N43">
        <f t="shared" si="11"/>
        <v>4614</v>
      </c>
      <c r="O43">
        <f t="shared" si="12"/>
        <v>3776</v>
      </c>
      <c r="Q43">
        <f t="shared" si="15"/>
        <v>3676</v>
      </c>
      <c r="R43">
        <f t="shared" si="13"/>
        <v>1</v>
      </c>
      <c r="S43">
        <f t="shared" si="13"/>
        <v>985</v>
      </c>
      <c r="T43">
        <f t="shared" si="13"/>
        <v>1823</v>
      </c>
      <c r="AF43">
        <v>0.88</v>
      </c>
      <c r="AG43">
        <v>49</v>
      </c>
    </row>
    <row r="44" spans="1:33">
      <c r="A44">
        <v>14</v>
      </c>
      <c r="D44">
        <f t="shared" si="7"/>
        <v>6796</v>
      </c>
      <c r="E44">
        <f t="shared" si="14"/>
        <v>2</v>
      </c>
      <c r="F44">
        <f t="shared" si="14"/>
        <v>1</v>
      </c>
      <c r="G44">
        <f t="shared" si="14"/>
        <v>0</v>
      </c>
      <c r="H44">
        <f t="shared" si="14"/>
        <v>1</v>
      </c>
      <c r="J44">
        <v>14</v>
      </c>
      <c r="K44">
        <f t="shared" si="8"/>
        <v>0</v>
      </c>
      <c r="L44">
        <f t="shared" si="9"/>
        <v>0</v>
      </c>
      <c r="M44">
        <f t="shared" si="10"/>
        <v>1502</v>
      </c>
      <c r="N44">
        <f t="shared" si="11"/>
        <v>3615</v>
      </c>
      <c r="O44">
        <f t="shared" si="12"/>
        <v>65</v>
      </c>
      <c r="Q44">
        <f t="shared" si="15"/>
        <v>6796</v>
      </c>
      <c r="R44">
        <f t="shared" si="13"/>
        <v>5294</v>
      </c>
      <c r="S44">
        <f t="shared" si="13"/>
        <v>3181</v>
      </c>
      <c r="T44">
        <f t="shared" si="13"/>
        <v>6731</v>
      </c>
      <c r="AF44">
        <v>0.87</v>
      </c>
      <c r="AG44">
        <v>49</v>
      </c>
    </row>
    <row r="45" spans="1:33">
      <c r="A45">
        <v>15</v>
      </c>
      <c r="D45">
        <f t="shared" si="7"/>
        <v>6350</v>
      </c>
      <c r="E45">
        <f t="shared" si="14"/>
        <v>2</v>
      </c>
      <c r="F45">
        <f t="shared" si="14"/>
        <v>0</v>
      </c>
      <c r="G45">
        <f t="shared" si="14"/>
        <v>0</v>
      </c>
      <c r="H45">
        <f t="shared" si="14"/>
        <v>1</v>
      </c>
      <c r="J45">
        <v>15</v>
      </c>
      <c r="K45">
        <f t="shared" si="8"/>
        <v>1</v>
      </c>
      <c r="L45">
        <f t="shared" si="9"/>
        <v>3050</v>
      </c>
      <c r="M45">
        <f t="shared" si="10"/>
        <v>2667</v>
      </c>
      <c r="N45">
        <f t="shared" si="11"/>
        <v>3314</v>
      </c>
      <c r="O45">
        <f t="shared" si="12"/>
        <v>2640</v>
      </c>
      <c r="Q45">
        <f t="shared" si="15"/>
        <v>3300</v>
      </c>
      <c r="R45">
        <f t="shared" si="13"/>
        <v>3683</v>
      </c>
      <c r="S45">
        <f t="shared" si="13"/>
        <v>3036</v>
      </c>
      <c r="T45">
        <f t="shared" si="13"/>
        <v>3710</v>
      </c>
      <c r="AF45">
        <v>0.86</v>
      </c>
      <c r="AG45">
        <v>49</v>
      </c>
    </row>
    <row r="46" spans="1:33">
      <c r="A46">
        <v>16</v>
      </c>
      <c r="D46">
        <f t="shared" si="7"/>
        <v>6179</v>
      </c>
      <c r="E46">
        <f t="shared" si="14"/>
        <v>5</v>
      </c>
      <c r="F46">
        <f t="shared" si="14"/>
        <v>1</v>
      </c>
      <c r="G46">
        <f t="shared" si="14"/>
        <v>0</v>
      </c>
      <c r="H46">
        <f t="shared" si="14"/>
        <v>3</v>
      </c>
      <c r="J46">
        <v>16</v>
      </c>
      <c r="K46">
        <f t="shared" si="8"/>
        <v>1</v>
      </c>
      <c r="L46">
        <f t="shared" si="9"/>
        <v>1130</v>
      </c>
      <c r="M46">
        <f t="shared" si="10"/>
        <v>330</v>
      </c>
      <c r="N46">
        <f t="shared" si="11"/>
        <v>4867</v>
      </c>
      <c r="O46">
        <f t="shared" si="12"/>
        <v>4070</v>
      </c>
      <c r="Q46">
        <f t="shared" si="15"/>
        <v>5049</v>
      </c>
      <c r="R46">
        <f t="shared" si="13"/>
        <v>5849</v>
      </c>
      <c r="S46">
        <f t="shared" si="13"/>
        <v>1312</v>
      </c>
      <c r="T46">
        <f t="shared" si="13"/>
        <v>2109</v>
      </c>
      <c r="AF46">
        <v>0.85</v>
      </c>
      <c r="AG46">
        <v>49</v>
      </c>
    </row>
    <row r="47" spans="1:33">
      <c r="A47">
        <v>17</v>
      </c>
      <c r="D47">
        <f t="shared" si="7"/>
        <v>6361</v>
      </c>
      <c r="E47">
        <f t="shared" si="14"/>
        <v>5</v>
      </c>
      <c r="F47">
        <f t="shared" si="14"/>
        <v>1</v>
      </c>
      <c r="G47">
        <f t="shared" si="14"/>
        <v>0</v>
      </c>
      <c r="H47">
        <f t="shared" si="14"/>
        <v>3</v>
      </c>
      <c r="J47">
        <v>17</v>
      </c>
      <c r="K47">
        <f t="shared" si="8"/>
        <v>2</v>
      </c>
      <c r="L47">
        <f t="shared" si="9"/>
        <v>5350</v>
      </c>
      <c r="M47">
        <f t="shared" si="10"/>
        <v>843</v>
      </c>
      <c r="N47">
        <f t="shared" si="11"/>
        <v>5652</v>
      </c>
      <c r="O47">
        <f t="shared" si="12"/>
        <v>4888</v>
      </c>
      <c r="Q47">
        <f t="shared" si="15"/>
        <v>1011</v>
      </c>
      <c r="R47">
        <f t="shared" ref="R47:T48" si="16">(F47+1)*$D47-F21</f>
        <v>5518</v>
      </c>
      <c r="S47">
        <f t="shared" si="16"/>
        <v>709</v>
      </c>
      <c r="T47">
        <f t="shared" si="16"/>
        <v>1473</v>
      </c>
      <c r="AF47">
        <v>0.84</v>
      </c>
      <c r="AG47">
        <v>49</v>
      </c>
    </row>
    <row r="48" spans="1:33">
      <c r="A48">
        <v>18</v>
      </c>
      <c r="D48">
        <f t="shared" si="7"/>
        <v>6945</v>
      </c>
      <c r="E48">
        <f>INT(E22/$D48)</f>
        <v>3</v>
      </c>
      <c r="F48">
        <f>INT(F22/$D48)</f>
        <v>1</v>
      </c>
      <c r="G48">
        <f>INT(G22/$D48)</f>
        <v>0</v>
      </c>
      <c r="H48">
        <f>INT(H22/$D48)</f>
        <v>1</v>
      </c>
      <c r="J48">
        <v>18</v>
      </c>
      <c r="K48">
        <f t="shared" si="8"/>
        <v>1</v>
      </c>
      <c r="L48">
        <f t="shared" si="9"/>
        <v>880</v>
      </c>
      <c r="M48">
        <f t="shared" si="10"/>
        <v>338</v>
      </c>
      <c r="N48">
        <f t="shared" si="11"/>
        <v>4802</v>
      </c>
      <c r="O48">
        <f t="shared" si="12"/>
        <v>6412</v>
      </c>
      <c r="Q48">
        <f t="shared" si="15"/>
        <v>6065</v>
      </c>
      <c r="R48">
        <f t="shared" si="16"/>
        <v>6607</v>
      </c>
      <c r="S48">
        <f t="shared" si="16"/>
        <v>2143</v>
      </c>
      <c r="T48">
        <f t="shared" si="16"/>
        <v>533</v>
      </c>
      <c r="AF48">
        <v>0.83</v>
      </c>
      <c r="AG48">
        <v>49</v>
      </c>
    </row>
    <row r="49" spans="1:35">
      <c r="D49" t="s">
        <v>20</v>
      </c>
      <c r="E49">
        <f>SUM(E31:E48)</f>
        <v>47</v>
      </c>
      <c r="F49">
        <f>SUM(F31:F48)</f>
        <v>7</v>
      </c>
      <c r="G49">
        <f>SUM(G31:G48)</f>
        <v>4</v>
      </c>
      <c r="H49">
        <f>SUM(H31:H48)</f>
        <v>20</v>
      </c>
      <c r="K49">
        <f>SUM(K31:K48)</f>
        <v>22</v>
      </c>
      <c r="L49">
        <f>SUM(L31:L48)</f>
        <v>38404</v>
      </c>
      <c r="M49">
        <f>SUM(M31:M48)</f>
        <v>54007</v>
      </c>
      <c r="N49">
        <f>SUM(N31:N48)</f>
        <v>64571</v>
      </c>
      <c r="O49">
        <f>SUM(O31:O48)</f>
        <v>67731</v>
      </c>
      <c r="AF49">
        <v>0.82</v>
      </c>
      <c r="AG49">
        <v>49</v>
      </c>
      <c r="AH49" t="s">
        <v>38</v>
      </c>
    </row>
    <row r="50" spans="1:35">
      <c r="D50" t="s">
        <v>19</v>
      </c>
      <c r="E50">
        <f>INT(L60/$Q$61)</f>
        <v>4</v>
      </c>
      <c r="F50">
        <f>INT(M60/$Q$61)</f>
        <v>5</v>
      </c>
      <c r="G50">
        <f>INT(N60/$Q$61)</f>
        <v>6</v>
      </c>
      <c r="H50">
        <f>INT(O60/$Q$61)</f>
        <v>7</v>
      </c>
      <c r="AF50">
        <v>0.81</v>
      </c>
      <c r="AG50">
        <v>49</v>
      </c>
    </row>
    <row r="51" spans="1:35">
      <c r="A51" t="s">
        <v>33</v>
      </c>
      <c r="B51">
        <f>MIN(D31:D48)</f>
        <v>5493</v>
      </c>
      <c r="D51" t="s">
        <v>21</v>
      </c>
      <c r="E51" s="2">
        <f>E50+E49</f>
        <v>51</v>
      </c>
      <c r="F51" s="2">
        <f>F50+F49</f>
        <v>12</v>
      </c>
      <c r="G51" s="2">
        <f>G50+G49</f>
        <v>10</v>
      </c>
      <c r="H51" s="2">
        <f>H50+H49</f>
        <v>27</v>
      </c>
      <c r="I51">
        <f>SUM(E51:H51)</f>
        <v>100</v>
      </c>
      <c r="AF51">
        <v>0.8</v>
      </c>
      <c r="AG51">
        <v>49</v>
      </c>
    </row>
    <row r="52" spans="1:35">
      <c r="A52" t="s">
        <v>34</v>
      </c>
      <c r="B52">
        <f>MAX(D31:D48)</f>
        <v>7244</v>
      </c>
      <c r="AF52">
        <v>0.79</v>
      </c>
      <c r="AG52">
        <v>49</v>
      </c>
    </row>
    <row r="53" spans="1:35">
      <c r="A53" t="s">
        <v>35</v>
      </c>
      <c r="B53">
        <f>Q61</f>
        <v>9601</v>
      </c>
      <c r="E53" s="7">
        <f>E24/E51</f>
        <v>6642.333333333333</v>
      </c>
      <c r="F53" s="7">
        <f>F24/F51</f>
        <v>8468.75</v>
      </c>
      <c r="G53" s="7">
        <f>G24/G51</f>
        <v>9144.2999999999993</v>
      </c>
      <c r="H53" s="7">
        <f>H24/H51</f>
        <v>7204.333333333333</v>
      </c>
      <c r="AF53">
        <v>0.78</v>
      </c>
      <c r="AG53">
        <v>49</v>
      </c>
    </row>
    <row r="54" spans="1:35">
      <c r="AF54">
        <v>0.77</v>
      </c>
      <c r="AG54">
        <v>49</v>
      </c>
    </row>
    <row r="55" spans="1:35">
      <c r="AF55">
        <v>0.76</v>
      </c>
      <c r="AG55">
        <v>49</v>
      </c>
    </row>
    <row r="56" spans="1:35">
      <c r="X56">
        <f>INT(X60/$AC$61)</f>
        <v>47</v>
      </c>
      <c r="Y56">
        <f t="shared" ref="Y56:AA56" si="17">INT(Y60/$AC$61)</f>
        <v>14</v>
      </c>
      <c r="Z56">
        <f t="shared" si="17"/>
        <v>12</v>
      </c>
      <c r="AA56">
        <f t="shared" si="17"/>
        <v>27</v>
      </c>
      <c r="AB56">
        <f>SUM(X56:AA56)</f>
        <v>100</v>
      </c>
      <c r="AF56">
        <v>0.75</v>
      </c>
      <c r="AG56">
        <v>49</v>
      </c>
    </row>
    <row r="57" spans="1:35">
      <c r="AF57">
        <v>0.74</v>
      </c>
      <c r="AG57">
        <v>49</v>
      </c>
    </row>
    <row r="58" spans="1:35">
      <c r="K58" t="s">
        <v>25</v>
      </c>
      <c r="W58" t="s">
        <v>25</v>
      </c>
      <c r="AF58">
        <v>0.73</v>
      </c>
      <c r="AG58">
        <v>49</v>
      </c>
    </row>
    <row r="59" spans="1:35">
      <c r="AF59">
        <v>0.72</v>
      </c>
      <c r="AG59">
        <v>49</v>
      </c>
      <c r="AI59" t="s">
        <v>38</v>
      </c>
    </row>
    <row r="60" spans="1:35">
      <c r="L60">
        <f>L49</f>
        <v>38404</v>
      </c>
      <c r="M60">
        <f>M49</f>
        <v>54007</v>
      </c>
      <c r="N60">
        <f>N49</f>
        <v>64571</v>
      </c>
      <c r="O60">
        <f>O49</f>
        <v>67731</v>
      </c>
      <c r="Q60" t="s">
        <v>18</v>
      </c>
      <c r="X60">
        <f>E24</f>
        <v>338759</v>
      </c>
      <c r="Y60">
        <f t="shared" ref="Y60:AA60" si="18">F24</f>
        <v>101625</v>
      </c>
      <c r="Z60">
        <f t="shared" si="18"/>
        <v>91443</v>
      </c>
      <c r="AA60">
        <f t="shared" si="18"/>
        <v>194517</v>
      </c>
      <c r="AC60" t="s">
        <v>18</v>
      </c>
      <c r="AF60">
        <v>0.71</v>
      </c>
      <c r="AG60">
        <v>49</v>
      </c>
    </row>
    <row r="61" spans="1:35">
      <c r="K61">
        <v>1</v>
      </c>
      <c r="L61">
        <f t="shared" ref="L61:O79" si="19">L$60/$K61</f>
        <v>38404</v>
      </c>
      <c r="M61">
        <f t="shared" si="19"/>
        <v>54007</v>
      </c>
      <c r="N61">
        <f t="shared" si="19"/>
        <v>64571</v>
      </c>
      <c r="O61">
        <f t="shared" si="19"/>
        <v>67731</v>
      </c>
      <c r="Q61">
        <f>LARGE(L61:O79,K49)</f>
        <v>9601</v>
      </c>
      <c r="W61">
        <v>1</v>
      </c>
      <c r="X61">
        <f>X$60/$W61</f>
        <v>338759</v>
      </c>
      <c r="Y61">
        <f t="shared" ref="Y61:AA76" si="20">Y$60/$W61</f>
        <v>101625</v>
      </c>
      <c r="Z61">
        <f t="shared" si="20"/>
        <v>91443</v>
      </c>
      <c r="AA61">
        <f t="shared" si="20"/>
        <v>194517</v>
      </c>
      <c r="AC61">
        <f>LARGE(X61:AA127,100)</f>
        <v>7204.333333333333</v>
      </c>
      <c r="AF61">
        <v>0.7</v>
      </c>
      <c r="AG61">
        <v>49</v>
      </c>
    </row>
    <row r="62" spans="1:35">
      <c r="K62">
        <v>2</v>
      </c>
      <c r="L62">
        <f t="shared" si="19"/>
        <v>19202</v>
      </c>
      <c r="M62">
        <f t="shared" si="19"/>
        <v>27003.5</v>
      </c>
      <c r="N62">
        <f t="shared" si="19"/>
        <v>32285.5</v>
      </c>
      <c r="O62">
        <f t="shared" si="19"/>
        <v>33865.5</v>
      </c>
      <c r="W62">
        <f>1+W61</f>
        <v>2</v>
      </c>
      <c r="X62">
        <f t="shared" ref="X62:AA93" si="21">X$60/$W62</f>
        <v>169379.5</v>
      </c>
      <c r="Y62">
        <f t="shared" si="20"/>
        <v>50812.5</v>
      </c>
      <c r="Z62">
        <f t="shared" si="20"/>
        <v>45721.5</v>
      </c>
      <c r="AA62">
        <f t="shared" si="20"/>
        <v>97258.5</v>
      </c>
      <c r="AF62">
        <v>0.69</v>
      </c>
      <c r="AG62">
        <v>49</v>
      </c>
    </row>
    <row r="63" spans="1:35">
      <c r="K63">
        <v>3</v>
      </c>
      <c r="L63">
        <f t="shared" si="19"/>
        <v>12801.333333333334</v>
      </c>
      <c r="M63">
        <f t="shared" si="19"/>
        <v>18002.333333333332</v>
      </c>
      <c r="N63">
        <f t="shared" si="19"/>
        <v>21523.666666666668</v>
      </c>
      <c r="O63">
        <f t="shared" si="19"/>
        <v>22577</v>
      </c>
      <c r="W63">
        <f t="shared" ref="W63:W126" si="22">1+W62</f>
        <v>3</v>
      </c>
      <c r="X63">
        <f t="shared" si="21"/>
        <v>112919.66666666667</v>
      </c>
      <c r="Y63">
        <f t="shared" si="20"/>
        <v>33875</v>
      </c>
      <c r="Z63">
        <f t="shared" si="20"/>
        <v>30481</v>
      </c>
      <c r="AA63">
        <f t="shared" si="20"/>
        <v>64839</v>
      </c>
      <c r="AF63">
        <v>0.68</v>
      </c>
      <c r="AG63">
        <v>49</v>
      </c>
    </row>
    <row r="64" spans="1:35">
      <c r="K64">
        <v>4</v>
      </c>
      <c r="L64">
        <f t="shared" si="19"/>
        <v>9601</v>
      </c>
      <c r="M64">
        <f t="shared" si="19"/>
        <v>13501.75</v>
      </c>
      <c r="N64">
        <f t="shared" si="19"/>
        <v>16142.75</v>
      </c>
      <c r="O64">
        <f t="shared" si="19"/>
        <v>16932.75</v>
      </c>
      <c r="W64">
        <f t="shared" si="22"/>
        <v>4</v>
      </c>
      <c r="X64">
        <f t="shared" si="21"/>
        <v>84689.75</v>
      </c>
      <c r="Y64">
        <f t="shared" si="20"/>
        <v>25406.25</v>
      </c>
      <c r="Z64">
        <f t="shared" si="20"/>
        <v>22860.75</v>
      </c>
      <c r="AA64">
        <f t="shared" si="20"/>
        <v>48629.25</v>
      </c>
      <c r="AF64">
        <v>0.67</v>
      </c>
      <c r="AG64">
        <v>49</v>
      </c>
    </row>
    <row r="65" spans="11:34">
      <c r="K65">
        <v>5</v>
      </c>
      <c r="L65">
        <f t="shared" si="19"/>
        <v>7680.8</v>
      </c>
      <c r="M65">
        <f t="shared" si="19"/>
        <v>10801.4</v>
      </c>
      <c r="N65">
        <f t="shared" si="19"/>
        <v>12914.2</v>
      </c>
      <c r="O65">
        <f t="shared" si="19"/>
        <v>13546.2</v>
      </c>
      <c r="W65">
        <f t="shared" si="22"/>
        <v>5</v>
      </c>
      <c r="X65">
        <f t="shared" si="21"/>
        <v>67751.8</v>
      </c>
      <c r="Y65">
        <f t="shared" si="20"/>
        <v>20325</v>
      </c>
      <c r="Z65">
        <f t="shared" si="20"/>
        <v>18288.599999999999</v>
      </c>
      <c r="AA65">
        <f t="shared" si="20"/>
        <v>38903.4</v>
      </c>
      <c r="AF65">
        <v>0.66</v>
      </c>
      <c r="AG65">
        <v>49</v>
      </c>
    </row>
    <row r="66" spans="11:34">
      <c r="K66">
        <v>6</v>
      </c>
      <c r="L66">
        <f t="shared" si="19"/>
        <v>6400.666666666667</v>
      </c>
      <c r="M66">
        <f t="shared" si="19"/>
        <v>9001.1666666666661</v>
      </c>
      <c r="N66">
        <f t="shared" si="19"/>
        <v>10761.833333333334</v>
      </c>
      <c r="O66">
        <f t="shared" si="19"/>
        <v>11288.5</v>
      </c>
      <c r="W66">
        <f t="shared" si="22"/>
        <v>6</v>
      </c>
      <c r="X66">
        <f t="shared" si="21"/>
        <v>56459.833333333336</v>
      </c>
      <c r="Y66">
        <f t="shared" si="20"/>
        <v>16937.5</v>
      </c>
      <c r="Z66">
        <f t="shared" si="20"/>
        <v>15240.5</v>
      </c>
      <c r="AA66">
        <f t="shared" si="20"/>
        <v>32419.5</v>
      </c>
      <c r="AF66">
        <v>0.65</v>
      </c>
      <c r="AG66">
        <v>49</v>
      </c>
    </row>
    <row r="67" spans="11:34">
      <c r="K67">
        <v>7</v>
      </c>
      <c r="L67">
        <f t="shared" si="19"/>
        <v>5486.2857142857147</v>
      </c>
      <c r="M67">
        <f t="shared" si="19"/>
        <v>7715.2857142857147</v>
      </c>
      <c r="N67">
        <f t="shared" si="19"/>
        <v>9224.4285714285706</v>
      </c>
      <c r="O67">
        <f t="shared" si="19"/>
        <v>9675.8571428571431</v>
      </c>
      <c r="W67">
        <f t="shared" si="22"/>
        <v>7</v>
      </c>
      <c r="X67">
        <f t="shared" si="21"/>
        <v>48394.142857142855</v>
      </c>
      <c r="Y67">
        <f t="shared" si="20"/>
        <v>14517.857142857143</v>
      </c>
      <c r="Z67">
        <f t="shared" si="20"/>
        <v>13063.285714285714</v>
      </c>
      <c r="AA67">
        <f t="shared" si="20"/>
        <v>27788.142857142859</v>
      </c>
      <c r="AF67">
        <v>0.64</v>
      </c>
      <c r="AG67">
        <v>49</v>
      </c>
    </row>
    <row r="68" spans="11:34">
      <c r="K68">
        <v>8</v>
      </c>
      <c r="L68">
        <f t="shared" si="19"/>
        <v>4800.5</v>
      </c>
      <c r="M68">
        <f t="shared" si="19"/>
        <v>6750.875</v>
      </c>
      <c r="N68">
        <f t="shared" si="19"/>
        <v>8071.375</v>
      </c>
      <c r="O68">
        <f t="shared" si="19"/>
        <v>8466.375</v>
      </c>
      <c r="W68">
        <f t="shared" si="22"/>
        <v>8</v>
      </c>
      <c r="X68">
        <f t="shared" si="21"/>
        <v>42344.875</v>
      </c>
      <c r="Y68">
        <f t="shared" si="20"/>
        <v>12703.125</v>
      </c>
      <c r="Z68">
        <f t="shared" si="20"/>
        <v>11430.375</v>
      </c>
      <c r="AA68">
        <f t="shared" si="20"/>
        <v>24314.625</v>
      </c>
      <c r="AF68">
        <v>0.63</v>
      </c>
      <c r="AG68">
        <v>49</v>
      </c>
    </row>
    <row r="69" spans="11:34">
      <c r="K69">
        <v>9</v>
      </c>
      <c r="L69">
        <f t="shared" si="19"/>
        <v>4267.1111111111113</v>
      </c>
      <c r="M69">
        <f t="shared" si="19"/>
        <v>6000.7777777777774</v>
      </c>
      <c r="N69">
        <f t="shared" si="19"/>
        <v>7174.5555555555557</v>
      </c>
      <c r="O69">
        <f t="shared" si="19"/>
        <v>7525.666666666667</v>
      </c>
      <c r="W69">
        <f t="shared" si="22"/>
        <v>9</v>
      </c>
      <c r="X69">
        <f t="shared" si="21"/>
        <v>37639.888888888891</v>
      </c>
      <c r="Y69">
        <f t="shared" si="20"/>
        <v>11291.666666666666</v>
      </c>
      <c r="Z69">
        <f t="shared" si="20"/>
        <v>10160.333333333334</v>
      </c>
      <c r="AA69">
        <f t="shared" si="20"/>
        <v>21613</v>
      </c>
      <c r="AF69">
        <v>0.62</v>
      </c>
      <c r="AG69">
        <v>49</v>
      </c>
    </row>
    <row r="70" spans="11:34">
      <c r="K70">
        <v>10</v>
      </c>
      <c r="L70">
        <f t="shared" si="19"/>
        <v>3840.4</v>
      </c>
      <c r="M70">
        <f t="shared" si="19"/>
        <v>5400.7</v>
      </c>
      <c r="N70">
        <f t="shared" si="19"/>
        <v>6457.1</v>
      </c>
      <c r="O70">
        <f t="shared" si="19"/>
        <v>6773.1</v>
      </c>
      <c r="W70">
        <f t="shared" si="22"/>
        <v>10</v>
      </c>
      <c r="X70">
        <f t="shared" si="21"/>
        <v>33875.9</v>
      </c>
      <c r="Y70">
        <f t="shared" si="20"/>
        <v>10162.5</v>
      </c>
      <c r="Z70">
        <f t="shared" si="20"/>
        <v>9144.2999999999993</v>
      </c>
      <c r="AA70">
        <f t="shared" si="20"/>
        <v>19451.7</v>
      </c>
      <c r="AF70">
        <v>0.61</v>
      </c>
      <c r="AG70">
        <v>49</v>
      </c>
    </row>
    <row r="71" spans="11:34">
      <c r="K71">
        <v>11</v>
      </c>
      <c r="L71">
        <f t="shared" si="19"/>
        <v>3491.2727272727275</v>
      </c>
      <c r="M71">
        <f t="shared" si="19"/>
        <v>4909.727272727273</v>
      </c>
      <c r="N71">
        <f t="shared" si="19"/>
        <v>5870.090909090909</v>
      </c>
      <c r="O71">
        <f t="shared" si="19"/>
        <v>6157.363636363636</v>
      </c>
      <c r="W71">
        <f t="shared" si="22"/>
        <v>11</v>
      </c>
      <c r="X71">
        <f t="shared" si="21"/>
        <v>30796.272727272728</v>
      </c>
      <c r="Y71">
        <f t="shared" si="20"/>
        <v>9238.636363636364</v>
      </c>
      <c r="Z71">
        <f t="shared" si="20"/>
        <v>8313</v>
      </c>
      <c r="AA71">
        <f t="shared" si="20"/>
        <v>17683.363636363636</v>
      </c>
      <c r="AF71">
        <v>0.6</v>
      </c>
      <c r="AG71">
        <v>48</v>
      </c>
    </row>
    <row r="72" spans="11:34">
      <c r="K72">
        <v>12</v>
      </c>
      <c r="L72">
        <f t="shared" si="19"/>
        <v>3200.3333333333335</v>
      </c>
      <c r="M72">
        <f t="shared" si="19"/>
        <v>4500.583333333333</v>
      </c>
      <c r="N72">
        <f t="shared" si="19"/>
        <v>5380.916666666667</v>
      </c>
      <c r="O72">
        <f t="shared" si="19"/>
        <v>5644.25</v>
      </c>
      <c r="W72">
        <f t="shared" si="22"/>
        <v>12</v>
      </c>
      <c r="X72">
        <f t="shared" si="21"/>
        <v>28229.916666666668</v>
      </c>
      <c r="Y72">
        <f t="shared" si="20"/>
        <v>8468.75</v>
      </c>
      <c r="Z72">
        <f t="shared" si="20"/>
        <v>7620.25</v>
      </c>
      <c r="AA72">
        <f t="shared" si="20"/>
        <v>16209.75</v>
      </c>
      <c r="AF72">
        <v>0.59</v>
      </c>
      <c r="AG72">
        <v>48</v>
      </c>
    </row>
    <row r="73" spans="11:34">
      <c r="K73">
        <v>13</v>
      </c>
      <c r="L73">
        <f t="shared" si="19"/>
        <v>2954.1538461538462</v>
      </c>
      <c r="M73">
        <f t="shared" si="19"/>
        <v>4154.3846153846152</v>
      </c>
      <c r="N73">
        <f t="shared" si="19"/>
        <v>4967</v>
      </c>
      <c r="O73">
        <f t="shared" si="19"/>
        <v>5210.0769230769229</v>
      </c>
      <c r="W73">
        <f t="shared" si="22"/>
        <v>13</v>
      </c>
      <c r="X73">
        <f t="shared" si="21"/>
        <v>26058.384615384617</v>
      </c>
      <c r="Y73">
        <f t="shared" si="20"/>
        <v>7817.3076923076924</v>
      </c>
      <c r="Z73">
        <f t="shared" si="20"/>
        <v>7034.0769230769229</v>
      </c>
      <c r="AA73">
        <f t="shared" si="20"/>
        <v>14962.846153846154</v>
      </c>
      <c r="AF73">
        <v>0.57999999999999996</v>
      </c>
      <c r="AG73">
        <v>48</v>
      </c>
    </row>
    <row r="74" spans="11:34">
      <c r="K74">
        <v>14</v>
      </c>
      <c r="L74">
        <f t="shared" si="19"/>
        <v>2743.1428571428573</v>
      </c>
      <c r="M74">
        <f t="shared" si="19"/>
        <v>3857.6428571428573</v>
      </c>
      <c r="N74">
        <f t="shared" si="19"/>
        <v>4612.2142857142853</v>
      </c>
      <c r="O74">
        <f t="shared" si="19"/>
        <v>4837.9285714285716</v>
      </c>
      <c r="W74">
        <f t="shared" si="22"/>
        <v>14</v>
      </c>
      <c r="X74">
        <f t="shared" si="21"/>
        <v>24197.071428571428</v>
      </c>
      <c r="Y74">
        <f t="shared" si="20"/>
        <v>7258.9285714285716</v>
      </c>
      <c r="Z74">
        <f t="shared" si="20"/>
        <v>6531.6428571428569</v>
      </c>
      <c r="AA74">
        <f t="shared" si="20"/>
        <v>13894.071428571429</v>
      </c>
      <c r="AF74">
        <v>0.56999999999999995</v>
      </c>
      <c r="AG74">
        <v>48</v>
      </c>
    </row>
    <row r="75" spans="11:34">
      <c r="K75">
        <v>15</v>
      </c>
      <c r="L75">
        <f t="shared" si="19"/>
        <v>2560.2666666666669</v>
      </c>
      <c r="M75">
        <f t="shared" si="19"/>
        <v>3600.4666666666667</v>
      </c>
      <c r="N75">
        <f t="shared" si="19"/>
        <v>4304.7333333333336</v>
      </c>
      <c r="O75">
        <f t="shared" si="19"/>
        <v>4515.3999999999996</v>
      </c>
      <c r="W75">
        <f t="shared" si="22"/>
        <v>15</v>
      </c>
      <c r="X75">
        <f t="shared" si="21"/>
        <v>22583.933333333334</v>
      </c>
      <c r="Y75">
        <f t="shared" si="20"/>
        <v>6775</v>
      </c>
      <c r="Z75">
        <f t="shared" si="20"/>
        <v>6096.2</v>
      </c>
      <c r="AA75">
        <f t="shared" si="20"/>
        <v>12967.8</v>
      </c>
      <c r="AF75">
        <v>0.56000000000000005</v>
      </c>
      <c r="AG75">
        <v>48</v>
      </c>
    </row>
    <row r="76" spans="11:34">
      <c r="K76">
        <v>16</v>
      </c>
      <c r="L76">
        <f t="shared" si="19"/>
        <v>2400.25</v>
      </c>
      <c r="M76">
        <f t="shared" si="19"/>
        <v>3375.4375</v>
      </c>
      <c r="N76">
        <f t="shared" si="19"/>
        <v>4035.6875</v>
      </c>
      <c r="O76">
        <f t="shared" si="19"/>
        <v>4233.1875</v>
      </c>
      <c r="W76">
        <f t="shared" si="22"/>
        <v>16</v>
      </c>
      <c r="X76">
        <f t="shared" si="21"/>
        <v>21172.4375</v>
      </c>
      <c r="Y76">
        <f t="shared" si="20"/>
        <v>6351.5625</v>
      </c>
      <c r="Z76">
        <f t="shared" si="20"/>
        <v>5715.1875</v>
      </c>
      <c r="AA76">
        <f t="shared" si="20"/>
        <v>12157.3125</v>
      </c>
      <c r="AF76">
        <v>0.55000000000000004</v>
      </c>
      <c r="AG76">
        <v>48</v>
      </c>
    </row>
    <row r="77" spans="11:34">
      <c r="K77">
        <v>17</v>
      </c>
      <c r="L77">
        <f t="shared" si="19"/>
        <v>2259.0588235294117</v>
      </c>
      <c r="M77">
        <f t="shared" si="19"/>
        <v>3176.8823529411766</v>
      </c>
      <c r="N77">
        <f t="shared" si="19"/>
        <v>3798.294117647059</v>
      </c>
      <c r="O77">
        <f t="shared" si="19"/>
        <v>3984.1764705882351</v>
      </c>
      <c r="W77">
        <f t="shared" si="22"/>
        <v>17</v>
      </c>
      <c r="X77">
        <f t="shared" si="21"/>
        <v>19927</v>
      </c>
      <c r="Y77">
        <f t="shared" si="21"/>
        <v>5977.9411764705883</v>
      </c>
      <c r="Z77">
        <f t="shared" si="21"/>
        <v>5379</v>
      </c>
      <c r="AA77">
        <f t="shared" si="21"/>
        <v>11442.176470588236</v>
      </c>
      <c r="AF77">
        <v>0.54</v>
      </c>
      <c r="AG77">
        <v>48</v>
      </c>
      <c r="AH77" t="s">
        <v>38</v>
      </c>
    </row>
    <row r="78" spans="11:34">
      <c r="K78">
        <v>18</v>
      </c>
      <c r="L78">
        <f t="shared" si="19"/>
        <v>2133.5555555555557</v>
      </c>
      <c r="M78">
        <f t="shared" si="19"/>
        <v>3000.3888888888887</v>
      </c>
      <c r="N78">
        <f t="shared" si="19"/>
        <v>3587.2777777777778</v>
      </c>
      <c r="O78">
        <f t="shared" si="19"/>
        <v>3762.8333333333335</v>
      </c>
      <c r="W78">
        <f t="shared" si="22"/>
        <v>18</v>
      </c>
      <c r="X78">
        <f t="shared" si="21"/>
        <v>18819.944444444445</v>
      </c>
      <c r="Y78">
        <f t="shared" si="21"/>
        <v>5645.833333333333</v>
      </c>
      <c r="Z78">
        <f t="shared" si="21"/>
        <v>5080.166666666667</v>
      </c>
      <c r="AA78">
        <f t="shared" si="21"/>
        <v>10806.5</v>
      </c>
      <c r="AF78">
        <v>0.53</v>
      </c>
      <c r="AG78">
        <v>48</v>
      </c>
    </row>
    <row r="79" spans="11:34">
      <c r="K79">
        <v>19</v>
      </c>
      <c r="L79">
        <f t="shared" si="19"/>
        <v>2021.2631578947369</v>
      </c>
      <c r="M79">
        <f t="shared" si="19"/>
        <v>2842.4736842105262</v>
      </c>
      <c r="N79">
        <f t="shared" si="19"/>
        <v>3398.4736842105262</v>
      </c>
      <c r="O79">
        <f t="shared" si="19"/>
        <v>3564.7894736842104</v>
      </c>
      <c r="W79">
        <f t="shared" si="22"/>
        <v>19</v>
      </c>
      <c r="X79">
        <f t="shared" si="21"/>
        <v>17829.42105263158</v>
      </c>
      <c r="Y79">
        <f t="shared" si="21"/>
        <v>5348.6842105263158</v>
      </c>
      <c r="Z79">
        <f t="shared" si="21"/>
        <v>4812.7894736842109</v>
      </c>
      <c r="AA79">
        <f t="shared" si="21"/>
        <v>10237.736842105263</v>
      </c>
      <c r="AF79">
        <v>0.52</v>
      </c>
      <c r="AG79">
        <v>48</v>
      </c>
    </row>
    <row r="80" spans="11:34">
      <c r="W80">
        <f t="shared" si="22"/>
        <v>20</v>
      </c>
      <c r="X80">
        <f t="shared" si="21"/>
        <v>16937.95</v>
      </c>
      <c r="Y80">
        <f t="shared" si="21"/>
        <v>5081.25</v>
      </c>
      <c r="Z80">
        <f t="shared" si="21"/>
        <v>4572.1499999999996</v>
      </c>
      <c r="AA80">
        <f t="shared" si="21"/>
        <v>9725.85</v>
      </c>
      <c r="AF80">
        <v>0.51</v>
      </c>
      <c r="AG80">
        <v>48</v>
      </c>
    </row>
    <row r="81" spans="12:35">
      <c r="W81">
        <f t="shared" si="22"/>
        <v>21</v>
      </c>
      <c r="X81">
        <f t="shared" si="21"/>
        <v>16131.380952380952</v>
      </c>
      <c r="Y81">
        <f t="shared" si="21"/>
        <v>4839.2857142857147</v>
      </c>
      <c r="Z81">
        <f t="shared" si="21"/>
        <v>4354.4285714285716</v>
      </c>
      <c r="AA81">
        <f t="shared" si="21"/>
        <v>9262.7142857142862</v>
      </c>
      <c r="AF81">
        <v>0.5</v>
      </c>
      <c r="AG81">
        <v>48</v>
      </c>
    </row>
    <row r="82" spans="12:35">
      <c r="W82">
        <f t="shared" si="22"/>
        <v>22</v>
      </c>
      <c r="X82">
        <f t="shared" si="21"/>
        <v>15398.136363636364</v>
      </c>
      <c r="Y82">
        <f t="shared" si="21"/>
        <v>4619.318181818182</v>
      </c>
      <c r="Z82">
        <f t="shared" si="21"/>
        <v>4156.5</v>
      </c>
      <c r="AA82">
        <f t="shared" si="21"/>
        <v>8841.681818181818</v>
      </c>
      <c r="AF82">
        <v>0.49</v>
      </c>
      <c r="AG82">
        <v>48</v>
      </c>
    </row>
    <row r="83" spans="12:35">
      <c r="W83">
        <f t="shared" si="22"/>
        <v>23</v>
      </c>
      <c r="X83">
        <f t="shared" si="21"/>
        <v>14728.652173913044</v>
      </c>
      <c r="Y83">
        <f t="shared" si="21"/>
        <v>4418.478260869565</v>
      </c>
      <c r="Z83">
        <f t="shared" si="21"/>
        <v>3975.782608695652</v>
      </c>
      <c r="AA83">
        <f t="shared" si="21"/>
        <v>8457.2608695652179</v>
      </c>
      <c r="AF83">
        <v>0.48</v>
      </c>
      <c r="AG83">
        <v>48</v>
      </c>
    </row>
    <row r="84" spans="12:35">
      <c r="W84">
        <f t="shared" si="22"/>
        <v>24</v>
      </c>
      <c r="X84">
        <f t="shared" si="21"/>
        <v>14114.958333333334</v>
      </c>
      <c r="Y84">
        <f t="shared" si="21"/>
        <v>4234.375</v>
      </c>
      <c r="Z84">
        <f t="shared" si="21"/>
        <v>3810.125</v>
      </c>
      <c r="AA84">
        <f t="shared" si="21"/>
        <v>8104.875</v>
      </c>
      <c r="AF84">
        <v>0.47</v>
      </c>
      <c r="AG84">
        <v>48</v>
      </c>
      <c r="AI84" t="s">
        <v>38</v>
      </c>
    </row>
    <row r="85" spans="12:35">
      <c r="W85">
        <f t="shared" si="22"/>
        <v>25</v>
      </c>
      <c r="X85">
        <f t="shared" si="21"/>
        <v>13550.36</v>
      </c>
      <c r="Y85">
        <f t="shared" si="21"/>
        <v>4065</v>
      </c>
      <c r="Z85">
        <f t="shared" si="21"/>
        <v>3657.72</v>
      </c>
      <c r="AA85">
        <f t="shared" si="21"/>
        <v>7780.68</v>
      </c>
      <c r="AF85">
        <v>0.46</v>
      </c>
      <c r="AG85">
        <v>48</v>
      </c>
    </row>
    <row r="86" spans="12:35">
      <c r="W86">
        <f t="shared" si="22"/>
        <v>26</v>
      </c>
      <c r="X86">
        <f t="shared" si="21"/>
        <v>13029.192307692309</v>
      </c>
      <c r="Y86">
        <f t="shared" si="21"/>
        <v>3908.6538461538462</v>
      </c>
      <c r="Z86">
        <f t="shared" si="21"/>
        <v>3517.0384615384614</v>
      </c>
      <c r="AA86">
        <f t="shared" si="21"/>
        <v>7481.4230769230771</v>
      </c>
      <c r="AF86">
        <v>0.45</v>
      </c>
      <c r="AG86">
        <v>48</v>
      </c>
    </row>
    <row r="87" spans="12:35">
      <c r="W87">
        <f t="shared" si="22"/>
        <v>27</v>
      </c>
      <c r="X87">
        <f t="shared" si="21"/>
        <v>12546.62962962963</v>
      </c>
      <c r="Y87">
        <f t="shared" si="21"/>
        <v>3763.8888888888887</v>
      </c>
      <c r="Z87">
        <f t="shared" si="21"/>
        <v>3386.7777777777778</v>
      </c>
      <c r="AA87">
        <f t="shared" si="21"/>
        <v>7204.333333333333</v>
      </c>
      <c r="AF87">
        <v>0.44</v>
      </c>
      <c r="AG87">
        <v>48</v>
      </c>
    </row>
    <row r="88" spans="12:35">
      <c r="W88">
        <f t="shared" si="22"/>
        <v>28</v>
      </c>
      <c r="X88">
        <f t="shared" si="21"/>
        <v>12098.535714285714</v>
      </c>
      <c r="Y88">
        <f t="shared" si="21"/>
        <v>3629.4642857142858</v>
      </c>
      <c r="Z88">
        <f t="shared" si="21"/>
        <v>3265.8214285714284</v>
      </c>
      <c r="AA88">
        <f t="shared" si="21"/>
        <v>6947.0357142857147</v>
      </c>
      <c r="AF88">
        <v>0.42999999999999899</v>
      </c>
      <c r="AG88">
        <v>48</v>
      </c>
    </row>
    <row r="89" spans="12:35">
      <c r="W89">
        <f t="shared" si="22"/>
        <v>29</v>
      </c>
      <c r="X89">
        <f t="shared" si="21"/>
        <v>11681.344827586207</v>
      </c>
      <c r="Y89">
        <f t="shared" si="21"/>
        <v>3504.3103448275861</v>
      </c>
      <c r="Z89">
        <f t="shared" si="21"/>
        <v>3153.2068965517242</v>
      </c>
      <c r="AA89">
        <f t="shared" si="21"/>
        <v>6707.4827586206893</v>
      </c>
      <c r="AF89">
        <v>0.41999999999999899</v>
      </c>
      <c r="AG89">
        <v>48</v>
      </c>
    </row>
    <row r="90" spans="12:35">
      <c r="W90">
        <f t="shared" si="22"/>
        <v>30</v>
      </c>
      <c r="X90">
        <f t="shared" si="21"/>
        <v>11291.966666666667</v>
      </c>
      <c r="Y90">
        <f t="shared" si="21"/>
        <v>3387.5</v>
      </c>
      <c r="Z90">
        <f t="shared" si="21"/>
        <v>3048.1</v>
      </c>
      <c r="AA90">
        <f t="shared" si="21"/>
        <v>6483.9</v>
      </c>
      <c r="AF90">
        <v>0.40999999999999898</v>
      </c>
      <c r="AG90">
        <v>48</v>
      </c>
    </row>
    <row r="91" spans="12:35">
      <c r="L91" s="8"/>
      <c r="M91" s="8"/>
      <c r="N91" s="8"/>
      <c r="O91" s="8"/>
      <c r="W91">
        <f t="shared" si="22"/>
        <v>31</v>
      </c>
      <c r="X91">
        <f t="shared" si="21"/>
        <v>10927.709677419354</v>
      </c>
      <c r="Y91">
        <f t="shared" si="21"/>
        <v>3278.2258064516127</v>
      </c>
      <c r="Z91">
        <f t="shared" si="21"/>
        <v>2949.7741935483873</v>
      </c>
      <c r="AA91">
        <f t="shared" si="21"/>
        <v>6274.7419354838712</v>
      </c>
      <c r="AF91">
        <v>0.39999999999999902</v>
      </c>
      <c r="AG91">
        <v>48</v>
      </c>
    </row>
    <row r="92" spans="12:35">
      <c r="W92">
        <f t="shared" si="22"/>
        <v>32</v>
      </c>
      <c r="X92">
        <f t="shared" si="21"/>
        <v>10586.21875</v>
      </c>
      <c r="Y92">
        <f t="shared" si="21"/>
        <v>3175.78125</v>
      </c>
      <c r="Z92">
        <f t="shared" si="21"/>
        <v>2857.59375</v>
      </c>
      <c r="AA92">
        <f t="shared" si="21"/>
        <v>6078.65625</v>
      </c>
      <c r="AF92">
        <v>0.38999999999999901</v>
      </c>
      <c r="AG92">
        <v>48</v>
      </c>
    </row>
    <row r="93" spans="12:35">
      <c r="L93" s="7"/>
      <c r="M93" s="7"/>
      <c r="N93" s="7"/>
      <c r="O93" s="7"/>
      <c r="W93">
        <f t="shared" si="22"/>
        <v>33</v>
      </c>
      <c r="X93">
        <f t="shared" si="21"/>
        <v>10265.424242424242</v>
      </c>
      <c r="Y93">
        <f t="shared" si="21"/>
        <v>3079.5454545454545</v>
      </c>
      <c r="Z93">
        <f t="shared" si="21"/>
        <v>2771</v>
      </c>
      <c r="AA93">
        <f t="shared" si="21"/>
        <v>5894.454545454545</v>
      </c>
      <c r="AF93">
        <v>0.37999999999999901</v>
      </c>
      <c r="AG93">
        <v>48</v>
      </c>
    </row>
    <row r="94" spans="12:35">
      <c r="L94" s="7"/>
      <c r="M94" s="7"/>
      <c r="N94" s="7"/>
      <c r="O94" s="7"/>
      <c r="W94">
        <f t="shared" si="22"/>
        <v>34</v>
      </c>
      <c r="X94">
        <f t="shared" ref="X94:AA127" si="23">X$60/$W94</f>
        <v>9963.5</v>
      </c>
      <c r="Y94">
        <f t="shared" si="23"/>
        <v>2988.9705882352941</v>
      </c>
      <c r="Z94">
        <f t="shared" si="23"/>
        <v>2689.5</v>
      </c>
      <c r="AA94">
        <f t="shared" si="23"/>
        <v>5721.088235294118</v>
      </c>
      <c r="AF94">
        <v>0.369999999999999</v>
      </c>
      <c r="AG94">
        <v>48</v>
      </c>
    </row>
    <row r="95" spans="12:35">
      <c r="L95" s="7"/>
      <c r="M95" s="7"/>
      <c r="N95" s="7"/>
      <c r="O95" s="7"/>
      <c r="W95">
        <f t="shared" si="22"/>
        <v>35</v>
      </c>
      <c r="X95">
        <f t="shared" si="23"/>
        <v>9678.8285714285721</v>
      </c>
      <c r="Y95">
        <f t="shared" si="23"/>
        <v>2903.5714285714284</v>
      </c>
      <c r="Z95">
        <f t="shared" si="23"/>
        <v>2612.6571428571428</v>
      </c>
      <c r="AA95">
        <f t="shared" si="23"/>
        <v>5557.6285714285714</v>
      </c>
      <c r="AF95">
        <v>0.35999999999999899</v>
      </c>
      <c r="AG95">
        <v>48</v>
      </c>
    </row>
    <row r="96" spans="12:35">
      <c r="L96" s="7"/>
      <c r="M96" s="7"/>
      <c r="N96" s="7"/>
      <c r="O96" s="7"/>
      <c r="W96">
        <f t="shared" si="22"/>
        <v>36</v>
      </c>
      <c r="X96">
        <f t="shared" si="23"/>
        <v>9409.9722222222226</v>
      </c>
      <c r="Y96">
        <f t="shared" si="23"/>
        <v>2822.9166666666665</v>
      </c>
      <c r="Z96">
        <f t="shared" si="23"/>
        <v>2540.0833333333335</v>
      </c>
      <c r="AA96">
        <f t="shared" si="23"/>
        <v>5403.25</v>
      </c>
      <c r="AF96">
        <v>0.34999999999999898</v>
      </c>
      <c r="AG96">
        <v>48</v>
      </c>
    </row>
    <row r="97" spans="23:35">
      <c r="W97">
        <f t="shared" si="22"/>
        <v>37</v>
      </c>
      <c r="X97">
        <f t="shared" si="23"/>
        <v>9155.6486486486483</v>
      </c>
      <c r="Y97">
        <f t="shared" si="23"/>
        <v>2746.6216216216217</v>
      </c>
      <c r="Z97">
        <f t="shared" si="23"/>
        <v>2471.4324324324325</v>
      </c>
      <c r="AA97">
        <f t="shared" si="23"/>
        <v>5257.2162162162158</v>
      </c>
      <c r="AF97">
        <v>0.33999999999999903</v>
      </c>
      <c r="AG97">
        <v>48</v>
      </c>
      <c r="AH97" t="s">
        <v>38</v>
      </c>
    </row>
    <row r="98" spans="23:35">
      <c r="W98">
        <f t="shared" si="22"/>
        <v>38</v>
      </c>
      <c r="X98">
        <f t="shared" si="23"/>
        <v>8914.71052631579</v>
      </c>
      <c r="Y98">
        <f t="shared" si="23"/>
        <v>2674.3421052631579</v>
      </c>
      <c r="Z98">
        <f t="shared" si="23"/>
        <v>2406.3947368421054</v>
      </c>
      <c r="AA98">
        <f t="shared" si="23"/>
        <v>5118.8684210526317</v>
      </c>
      <c r="AF98">
        <v>0.32999999999999902</v>
      </c>
      <c r="AG98">
        <v>48</v>
      </c>
    </row>
    <row r="99" spans="23:35">
      <c r="W99">
        <f t="shared" si="22"/>
        <v>39</v>
      </c>
      <c r="X99">
        <f t="shared" si="23"/>
        <v>8686.1282051282051</v>
      </c>
      <c r="Y99">
        <f t="shared" si="23"/>
        <v>2605.7692307692309</v>
      </c>
      <c r="Z99">
        <f t="shared" si="23"/>
        <v>2344.6923076923076</v>
      </c>
      <c r="AA99">
        <f t="shared" si="23"/>
        <v>4987.6153846153848</v>
      </c>
      <c r="AF99">
        <v>0.31999999999999901</v>
      </c>
      <c r="AG99">
        <v>47</v>
      </c>
    </row>
    <row r="100" spans="23:35">
      <c r="W100">
        <f t="shared" si="22"/>
        <v>40</v>
      </c>
      <c r="X100">
        <f t="shared" si="23"/>
        <v>8468.9750000000004</v>
      </c>
      <c r="Y100">
        <f t="shared" si="23"/>
        <v>2540.625</v>
      </c>
      <c r="Z100">
        <f t="shared" si="23"/>
        <v>2286.0749999999998</v>
      </c>
      <c r="AA100">
        <f t="shared" si="23"/>
        <v>4862.9250000000002</v>
      </c>
      <c r="AF100">
        <v>0.309999999999999</v>
      </c>
      <c r="AG100">
        <v>47</v>
      </c>
    </row>
    <row r="101" spans="23:35">
      <c r="W101">
        <f t="shared" si="22"/>
        <v>41</v>
      </c>
      <c r="X101">
        <f t="shared" si="23"/>
        <v>8262.414634146342</v>
      </c>
      <c r="Y101">
        <f t="shared" si="23"/>
        <v>2478.6585365853657</v>
      </c>
      <c r="Z101">
        <f t="shared" si="23"/>
        <v>2230.3170731707319</v>
      </c>
      <c r="AA101">
        <f t="shared" si="23"/>
        <v>4744.3170731707314</v>
      </c>
      <c r="AF101">
        <v>0.29999999999999899</v>
      </c>
      <c r="AG101">
        <v>47</v>
      </c>
    </row>
    <row r="102" spans="23:35">
      <c r="W102">
        <f t="shared" si="22"/>
        <v>42</v>
      </c>
      <c r="X102">
        <f t="shared" si="23"/>
        <v>8065.6904761904761</v>
      </c>
      <c r="Y102">
        <f t="shared" si="23"/>
        <v>2419.6428571428573</v>
      </c>
      <c r="Z102">
        <f t="shared" si="23"/>
        <v>2177.2142857142858</v>
      </c>
      <c r="AA102">
        <f t="shared" si="23"/>
        <v>4631.3571428571431</v>
      </c>
      <c r="AF102">
        <v>0.28999999999999898</v>
      </c>
      <c r="AG102">
        <v>47</v>
      </c>
    </row>
    <row r="103" spans="23:35">
      <c r="W103">
        <f t="shared" si="22"/>
        <v>43</v>
      </c>
      <c r="X103">
        <f t="shared" si="23"/>
        <v>7878.1162790697672</v>
      </c>
      <c r="Y103">
        <f t="shared" si="23"/>
        <v>2363.3720930232557</v>
      </c>
      <c r="Z103">
        <f t="shared" si="23"/>
        <v>2126.5813953488373</v>
      </c>
      <c r="AA103">
        <f t="shared" si="23"/>
        <v>4523.6511627906975</v>
      </c>
      <c r="AF103">
        <v>0.27999999999999903</v>
      </c>
      <c r="AG103">
        <v>47</v>
      </c>
    </row>
    <row r="104" spans="23:35">
      <c r="W104">
        <f t="shared" si="22"/>
        <v>44</v>
      </c>
      <c r="X104">
        <f t="shared" si="23"/>
        <v>7699.068181818182</v>
      </c>
      <c r="Y104">
        <f t="shared" si="23"/>
        <v>2309.659090909091</v>
      </c>
      <c r="Z104">
        <f t="shared" si="23"/>
        <v>2078.25</v>
      </c>
      <c r="AA104">
        <f t="shared" si="23"/>
        <v>4420.840909090909</v>
      </c>
      <c r="AF104">
        <v>0.26999999999999902</v>
      </c>
      <c r="AG104">
        <v>47</v>
      </c>
    </row>
    <row r="105" spans="23:35">
      <c r="W105">
        <f t="shared" si="22"/>
        <v>45</v>
      </c>
      <c r="X105">
        <f t="shared" si="23"/>
        <v>7527.9777777777781</v>
      </c>
      <c r="Y105">
        <f t="shared" si="23"/>
        <v>2258.3333333333335</v>
      </c>
      <c r="Z105">
        <f t="shared" si="23"/>
        <v>2032.0666666666666</v>
      </c>
      <c r="AA105">
        <f t="shared" si="23"/>
        <v>4322.6000000000004</v>
      </c>
      <c r="AF105">
        <v>0.25999999999999901</v>
      </c>
      <c r="AG105">
        <v>47</v>
      </c>
    </row>
    <row r="106" spans="23:35">
      <c r="W106">
        <f t="shared" si="22"/>
        <v>46</v>
      </c>
      <c r="X106">
        <f t="shared" si="23"/>
        <v>7364.326086956522</v>
      </c>
      <c r="Y106">
        <f t="shared" si="23"/>
        <v>2209.2391304347825</v>
      </c>
      <c r="Z106">
        <f t="shared" si="23"/>
        <v>1987.891304347826</v>
      </c>
      <c r="AA106">
        <f t="shared" si="23"/>
        <v>4228.630434782609</v>
      </c>
      <c r="AF106">
        <v>0.249999999999999</v>
      </c>
      <c r="AG106">
        <v>47</v>
      </c>
      <c r="AI106" t="s">
        <v>38</v>
      </c>
    </row>
    <row r="107" spans="23:35">
      <c r="W107">
        <f t="shared" si="22"/>
        <v>47</v>
      </c>
      <c r="X107">
        <f t="shared" si="23"/>
        <v>7207.6382978723404</v>
      </c>
      <c r="Y107">
        <f t="shared" si="23"/>
        <v>2162.2340425531916</v>
      </c>
      <c r="Z107">
        <f t="shared" si="23"/>
        <v>1945.5957446808511</v>
      </c>
      <c r="AA107">
        <f t="shared" si="23"/>
        <v>4138.6595744680853</v>
      </c>
      <c r="AF107">
        <v>0.23999999999999899</v>
      </c>
      <c r="AG107">
        <v>47</v>
      </c>
    </row>
    <row r="108" spans="23:35">
      <c r="W108">
        <f t="shared" si="22"/>
        <v>48</v>
      </c>
      <c r="X108">
        <f t="shared" si="23"/>
        <v>7057.479166666667</v>
      </c>
      <c r="Y108">
        <f t="shared" si="23"/>
        <v>2117.1875</v>
      </c>
      <c r="Z108">
        <f t="shared" si="23"/>
        <v>1905.0625</v>
      </c>
      <c r="AA108">
        <f t="shared" si="23"/>
        <v>4052.4375</v>
      </c>
      <c r="AF108">
        <v>0.22999999999999901</v>
      </c>
      <c r="AG108">
        <v>47</v>
      </c>
    </row>
    <row r="109" spans="23:35">
      <c r="W109">
        <f t="shared" si="22"/>
        <v>49</v>
      </c>
      <c r="X109">
        <f t="shared" si="23"/>
        <v>6913.4489795918371</v>
      </c>
      <c r="Y109">
        <f t="shared" si="23"/>
        <v>2073.9795918367345</v>
      </c>
      <c r="Z109">
        <f t="shared" si="23"/>
        <v>1866.1836734693877</v>
      </c>
      <c r="AA109">
        <f t="shared" si="23"/>
        <v>3969.7346938775509</v>
      </c>
      <c r="AF109">
        <v>0.219999999999999</v>
      </c>
      <c r="AG109">
        <v>47</v>
      </c>
    </row>
    <row r="110" spans="23:35">
      <c r="W110">
        <f t="shared" si="22"/>
        <v>50</v>
      </c>
      <c r="X110">
        <f t="shared" si="23"/>
        <v>6775.18</v>
      </c>
      <c r="Y110">
        <f t="shared" si="23"/>
        <v>2032.5</v>
      </c>
      <c r="Z110">
        <f t="shared" si="23"/>
        <v>1828.86</v>
      </c>
      <c r="AA110">
        <f t="shared" si="23"/>
        <v>3890.34</v>
      </c>
      <c r="AF110">
        <v>0.20999999999999899</v>
      </c>
      <c r="AG110">
        <v>47</v>
      </c>
    </row>
    <row r="111" spans="23:35">
      <c r="W111">
        <f t="shared" si="22"/>
        <v>51</v>
      </c>
      <c r="X111">
        <f t="shared" si="23"/>
        <v>6642.333333333333</v>
      </c>
      <c r="Y111">
        <f t="shared" si="23"/>
        <v>1992.6470588235295</v>
      </c>
      <c r="Z111">
        <f t="shared" si="23"/>
        <v>1793</v>
      </c>
      <c r="AA111">
        <f t="shared" si="23"/>
        <v>3814.0588235294117</v>
      </c>
      <c r="AF111">
        <v>0.19999999999999901</v>
      </c>
      <c r="AG111">
        <v>47</v>
      </c>
    </row>
    <row r="112" spans="23:35">
      <c r="W112">
        <f t="shared" si="22"/>
        <v>52</v>
      </c>
      <c r="X112">
        <f t="shared" si="23"/>
        <v>6514.5961538461543</v>
      </c>
      <c r="Y112">
        <f t="shared" si="23"/>
        <v>1954.3269230769231</v>
      </c>
      <c r="Z112">
        <f t="shared" si="23"/>
        <v>1758.5192307692307</v>
      </c>
      <c r="AA112">
        <f t="shared" si="23"/>
        <v>3740.7115384615386</v>
      </c>
      <c r="AF112">
        <v>0.189999999999999</v>
      </c>
      <c r="AG112">
        <v>47</v>
      </c>
    </row>
    <row r="113" spans="23:35">
      <c r="W113">
        <f t="shared" si="22"/>
        <v>53</v>
      </c>
      <c r="X113">
        <f t="shared" si="23"/>
        <v>6391.6792452830186</v>
      </c>
      <c r="Y113">
        <f t="shared" si="23"/>
        <v>1917.4528301886792</v>
      </c>
      <c r="Z113">
        <f t="shared" si="23"/>
        <v>1725.3396226415093</v>
      </c>
      <c r="AA113">
        <f t="shared" si="23"/>
        <v>3670.132075471698</v>
      </c>
      <c r="AF113">
        <v>0.17999999999999899</v>
      </c>
      <c r="AG113">
        <v>47</v>
      </c>
    </row>
    <row r="114" spans="23:35">
      <c r="W114">
        <f t="shared" si="22"/>
        <v>54</v>
      </c>
      <c r="X114">
        <f t="shared" si="23"/>
        <v>6273.3148148148148</v>
      </c>
      <c r="Y114">
        <f t="shared" si="23"/>
        <v>1881.9444444444443</v>
      </c>
      <c r="Z114">
        <f t="shared" si="23"/>
        <v>1693.3888888888889</v>
      </c>
      <c r="AA114">
        <f t="shared" si="23"/>
        <v>3602.1666666666665</v>
      </c>
      <c r="AF114">
        <v>0.16999999999999901</v>
      </c>
      <c r="AG114">
        <v>47</v>
      </c>
    </row>
    <row r="115" spans="23:35">
      <c r="W115">
        <f t="shared" si="22"/>
        <v>55</v>
      </c>
      <c r="X115">
        <f t="shared" si="23"/>
        <v>6159.2545454545452</v>
      </c>
      <c r="Y115">
        <f t="shared" si="23"/>
        <v>1847.7272727272727</v>
      </c>
      <c r="Z115">
        <f t="shared" si="23"/>
        <v>1662.6</v>
      </c>
      <c r="AA115">
        <f t="shared" si="23"/>
        <v>3536.6727272727271</v>
      </c>
      <c r="AF115">
        <v>0.159999999999999</v>
      </c>
      <c r="AG115">
        <v>47</v>
      </c>
    </row>
    <row r="116" spans="23:35">
      <c r="W116">
        <f t="shared" si="22"/>
        <v>56</v>
      </c>
      <c r="X116">
        <f t="shared" si="23"/>
        <v>6049.2678571428569</v>
      </c>
      <c r="Y116">
        <f t="shared" si="23"/>
        <v>1814.7321428571429</v>
      </c>
      <c r="Z116">
        <f t="shared" si="23"/>
        <v>1632.9107142857142</v>
      </c>
      <c r="AA116">
        <f t="shared" si="23"/>
        <v>3473.5178571428573</v>
      </c>
      <c r="AF116">
        <v>0.149999999999999</v>
      </c>
      <c r="AG116">
        <v>47</v>
      </c>
    </row>
    <row r="117" spans="23:35">
      <c r="W117">
        <f t="shared" si="22"/>
        <v>57</v>
      </c>
      <c r="X117">
        <f t="shared" si="23"/>
        <v>5943.1403508771928</v>
      </c>
      <c r="Y117">
        <f t="shared" si="23"/>
        <v>1782.8947368421052</v>
      </c>
      <c r="Z117">
        <f t="shared" si="23"/>
        <v>1604.2631578947369</v>
      </c>
      <c r="AA117">
        <f t="shared" si="23"/>
        <v>3412.5789473684213</v>
      </c>
      <c r="AF117">
        <v>0.13999999999999899</v>
      </c>
      <c r="AG117">
        <v>47</v>
      </c>
    </row>
    <row r="118" spans="23:35">
      <c r="W118">
        <f t="shared" si="22"/>
        <v>58</v>
      </c>
      <c r="X118">
        <f t="shared" si="23"/>
        <v>5840.6724137931033</v>
      </c>
      <c r="Y118">
        <f t="shared" si="23"/>
        <v>1752.155172413793</v>
      </c>
      <c r="Z118">
        <f t="shared" si="23"/>
        <v>1576.6034482758621</v>
      </c>
      <c r="AA118">
        <f t="shared" si="23"/>
        <v>3353.7413793103447</v>
      </c>
      <c r="AF118">
        <v>0.12999999999999901</v>
      </c>
      <c r="AG118">
        <v>47</v>
      </c>
    </row>
    <row r="119" spans="23:35">
      <c r="W119">
        <f t="shared" si="22"/>
        <v>59</v>
      </c>
      <c r="X119">
        <f t="shared" si="23"/>
        <v>5741.6779661016953</v>
      </c>
      <c r="Y119">
        <f t="shared" si="23"/>
        <v>1722.457627118644</v>
      </c>
      <c r="Z119">
        <f t="shared" si="23"/>
        <v>1549.8813559322034</v>
      </c>
      <c r="AA119">
        <f t="shared" si="23"/>
        <v>3296.898305084746</v>
      </c>
      <c r="AF119">
        <v>0.119999999999999</v>
      </c>
      <c r="AG119">
        <v>47</v>
      </c>
    </row>
    <row r="120" spans="23:35">
      <c r="W120">
        <f t="shared" si="22"/>
        <v>60</v>
      </c>
      <c r="X120">
        <f t="shared" si="23"/>
        <v>5645.9833333333336</v>
      </c>
      <c r="Y120">
        <f t="shared" si="23"/>
        <v>1693.75</v>
      </c>
      <c r="Z120">
        <f t="shared" si="23"/>
        <v>1524.05</v>
      </c>
      <c r="AA120">
        <f t="shared" si="23"/>
        <v>3241.95</v>
      </c>
      <c r="AF120">
        <v>0.109999999999999</v>
      </c>
      <c r="AG120">
        <v>46</v>
      </c>
    </row>
    <row r="121" spans="23:35">
      <c r="W121">
        <f t="shared" si="22"/>
        <v>61</v>
      </c>
      <c r="X121">
        <f t="shared" si="23"/>
        <v>5553.4262295081971</v>
      </c>
      <c r="Y121">
        <f t="shared" si="23"/>
        <v>1665.983606557377</v>
      </c>
      <c r="Z121">
        <f t="shared" si="23"/>
        <v>1499.0655737704917</v>
      </c>
      <c r="AA121">
        <f t="shared" si="23"/>
        <v>3188.8032786885246</v>
      </c>
      <c r="AF121">
        <v>9.9999999999999006E-2</v>
      </c>
      <c r="AG121">
        <v>46</v>
      </c>
      <c r="AH121" t="s">
        <v>38</v>
      </c>
    </row>
    <row r="122" spans="23:35">
      <c r="W122">
        <f t="shared" si="22"/>
        <v>62</v>
      </c>
      <c r="X122">
        <f t="shared" si="23"/>
        <v>5463.8548387096771</v>
      </c>
      <c r="Y122">
        <f t="shared" si="23"/>
        <v>1639.1129032258063</v>
      </c>
      <c r="Z122">
        <f t="shared" si="23"/>
        <v>1474.8870967741937</v>
      </c>
      <c r="AA122">
        <f t="shared" si="23"/>
        <v>3137.3709677419356</v>
      </c>
      <c r="AF122">
        <v>8.9999999999998997E-2</v>
      </c>
      <c r="AG122">
        <v>46</v>
      </c>
    </row>
    <row r="123" spans="23:35">
      <c r="W123">
        <f t="shared" si="22"/>
        <v>63</v>
      </c>
      <c r="X123">
        <f t="shared" si="23"/>
        <v>5377.1269841269841</v>
      </c>
      <c r="Y123">
        <f t="shared" si="23"/>
        <v>1613.0952380952381</v>
      </c>
      <c r="Z123">
        <f t="shared" si="23"/>
        <v>1451.4761904761904</v>
      </c>
      <c r="AA123">
        <f t="shared" si="23"/>
        <v>3087.5714285714284</v>
      </c>
      <c r="AF123">
        <v>7.9999999999999002E-2</v>
      </c>
      <c r="AG123">
        <v>46</v>
      </c>
    </row>
    <row r="124" spans="23:35">
      <c r="W124">
        <f t="shared" si="22"/>
        <v>64</v>
      </c>
      <c r="X124">
        <f t="shared" si="23"/>
        <v>5293.109375</v>
      </c>
      <c r="Y124">
        <f t="shared" si="23"/>
        <v>1587.890625</v>
      </c>
      <c r="Z124">
        <f t="shared" si="23"/>
        <v>1428.796875</v>
      </c>
      <c r="AA124">
        <f t="shared" si="23"/>
        <v>3039.328125</v>
      </c>
      <c r="AF124">
        <v>6.9999999999998994E-2</v>
      </c>
      <c r="AG124">
        <v>46</v>
      </c>
    </row>
    <row r="125" spans="23:35">
      <c r="W125">
        <f t="shared" si="22"/>
        <v>65</v>
      </c>
      <c r="X125">
        <f t="shared" si="23"/>
        <v>5211.6769230769232</v>
      </c>
      <c r="Y125">
        <f t="shared" si="23"/>
        <v>1563.4615384615386</v>
      </c>
      <c r="Z125">
        <f t="shared" si="23"/>
        <v>1406.8153846153846</v>
      </c>
      <c r="AA125">
        <f t="shared" si="23"/>
        <v>2992.5692307692307</v>
      </c>
      <c r="AF125">
        <v>5.9999999999999103E-2</v>
      </c>
      <c r="AG125">
        <v>46</v>
      </c>
    </row>
    <row r="126" spans="23:35">
      <c r="W126">
        <f t="shared" si="22"/>
        <v>66</v>
      </c>
      <c r="X126">
        <f t="shared" si="23"/>
        <v>5132.712121212121</v>
      </c>
      <c r="Y126">
        <f t="shared" si="23"/>
        <v>1539.7727272727273</v>
      </c>
      <c r="Z126">
        <f t="shared" si="23"/>
        <v>1385.5</v>
      </c>
      <c r="AA126">
        <f t="shared" si="23"/>
        <v>2947.2272727272725</v>
      </c>
      <c r="AF126">
        <v>4.9999999999998997E-2</v>
      </c>
      <c r="AG126">
        <v>46</v>
      </c>
    </row>
    <row r="127" spans="23:35">
      <c r="W127">
        <f t="shared" ref="W127" si="24">1+W126</f>
        <v>67</v>
      </c>
      <c r="X127">
        <f t="shared" si="23"/>
        <v>5056.1044776119406</v>
      </c>
      <c r="Y127">
        <f t="shared" si="23"/>
        <v>1516.7910447761194</v>
      </c>
      <c r="Z127">
        <f t="shared" si="23"/>
        <v>1364.8208955223881</v>
      </c>
      <c r="AA127">
        <f t="shared" si="23"/>
        <v>2903.2388059701493</v>
      </c>
      <c r="AF127">
        <v>3.9999999999999002E-2</v>
      </c>
      <c r="AG127">
        <v>46</v>
      </c>
      <c r="AI127" t="s">
        <v>38</v>
      </c>
    </row>
    <row r="128" spans="23:35">
      <c r="AF128">
        <v>2.9999999999999E-2</v>
      </c>
      <c r="AG128">
        <v>46</v>
      </c>
    </row>
    <row r="129" spans="32:33">
      <c r="AF129">
        <v>1.9999999999999001E-2</v>
      </c>
      <c r="AG129">
        <v>46</v>
      </c>
    </row>
    <row r="130" spans="32:33">
      <c r="AF130">
        <v>9.9999999999990097E-3</v>
      </c>
      <c r="AG130">
        <v>46</v>
      </c>
    </row>
    <row r="131" spans="32:33">
      <c r="AF131">
        <v>0</v>
      </c>
      <c r="AG131">
        <v>46</v>
      </c>
    </row>
  </sheetData>
  <conditionalFormatting sqref="J80:M88 L61:O79">
    <cfRule type="cellIs" dxfId="5" priority="5" operator="greaterThan">
      <formula>$Q$61</formula>
    </cfRule>
    <cfRule type="cellIs" dxfId="4" priority="6" operator="equal">
      <formula>$Q$61</formula>
    </cfRule>
  </conditionalFormatting>
  <conditionalFormatting sqref="X61:AA127">
    <cfRule type="cellIs" dxfId="3" priority="1" operator="greaterThan">
      <formula>$Q$61</formula>
    </cfRule>
    <cfRule type="cellIs" dxfId="2" priority="2" operator="equal">
      <formula>$Q$61</formula>
    </cfRule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Stimmen WK</vt:lpstr>
      <vt:lpstr>GRWO</vt:lpstr>
      <vt:lpstr>Nach NRWO</vt:lpstr>
      <vt:lpstr>GRWO +-</vt:lpstr>
    </vt:vector>
  </TitlesOfParts>
  <Company>University of Vienna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Erich Neuwirth</dc:creator>
  <cp:lastModifiedBy>Erich Neuwirth</cp:lastModifiedBy>
  <dcterms:created xsi:type="dcterms:W3CDTF">2015-02-18T12:25:29Z</dcterms:created>
  <dcterms:modified xsi:type="dcterms:W3CDTF">2015-02-24T16:38:08Z</dcterms:modified>
</cp:coreProperties>
</file>